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thelmakrug/Dropbox/worksheet - frel c - versão tk/"/>
    </mc:Choice>
  </mc:AlternateContent>
  <xr:revisionPtr revIDLastSave="0" documentId="8_{777658D2-8431-0846-B88C-42D7AD638074}" xr6:coauthVersionLast="36" xr6:coauthVersionMax="36" xr10:uidLastSave="{00000000-0000-0000-0000-000000000000}"/>
  <bookViews>
    <workbookView xWindow="0" yWindow="460" windowWidth="25600" windowHeight="14340" xr2:uid="{00000000-000D-0000-FFFF-FFFF00000000}"/>
  </bookViews>
  <sheets>
    <sheet name="full" sheetId="1" r:id="rId1"/>
    <sheet name="dinamica" sheetId="2" r:id="rId2"/>
  </sheets>
  <definedNames>
    <definedName name="_xlnm._FilterDatabase" localSheetId="0" hidden="1">full!$A$4:$D$330</definedName>
    <definedName name="consulta_radam_amazonia" localSheetId="0">full!$A$4:$D$330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" i="1" l="1"/>
  <c r="J101" i="1"/>
  <c r="J37" i="1"/>
  <c r="AE27" i="1" l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28" i="1"/>
  <c r="D14" i="1"/>
  <c r="M5" i="1" s="1"/>
  <c r="D29" i="1"/>
  <c r="M6" i="1" s="1"/>
  <c r="D46" i="1"/>
  <c r="M7" i="1" s="1"/>
  <c r="D61" i="1"/>
  <c r="D75" i="1"/>
  <c r="M9" i="1" s="1"/>
  <c r="D89" i="1"/>
  <c r="M10" i="1" s="1"/>
  <c r="D113" i="1"/>
  <c r="M11" i="1" s="1"/>
  <c r="D131" i="1"/>
  <c r="D148" i="1"/>
  <c r="M13" i="1" s="1"/>
  <c r="D157" i="1"/>
  <c r="M14" i="1" s="1"/>
  <c r="D168" i="1"/>
  <c r="M15" i="1" s="1"/>
  <c r="D180" i="1"/>
  <c r="D194" i="1"/>
  <c r="M17" i="1" s="1"/>
  <c r="D203" i="1"/>
  <c r="D218" i="1"/>
  <c r="M19" i="1" s="1"/>
  <c r="D231" i="1"/>
  <c r="E229" i="1" s="1"/>
  <c r="T228" i="1" s="1"/>
  <c r="D246" i="1"/>
  <c r="M21" i="1" s="1"/>
  <c r="D263" i="1"/>
  <c r="D279" i="1"/>
  <c r="M23" i="1" s="1"/>
  <c r="D292" i="1"/>
  <c r="D303" i="1"/>
  <c r="E297" i="1" s="1"/>
  <c r="D318" i="1"/>
  <c r="M26" i="1" s="1"/>
  <c r="D331" i="1"/>
  <c r="E321" i="1" s="1"/>
  <c r="T320" i="1" s="1"/>
  <c r="E307" i="1"/>
  <c r="E310" i="1"/>
  <c r="I310" i="1" s="1"/>
  <c r="E311" i="1"/>
  <c r="E312" i="1"/>
  <c r="E314" i="1"/>
  <c r="I314" i="1" s="1"/>
  <c r="E315" i="1"/>
  <c r="H297" i="1"/>
  <c r="E270" i="1"/>
  <c r="H270" i="1"/>
  <c r="E276" i="1"/>
  <c r="H276" i="1"/>
  <c r="E252" i="1"/>
  <c r="H252" i="1" s="1"/>
  <c r="E255" i="1"/>
  <c r="H255" i="1" s="1"/>
  <c r="E256" i="1"/>
  <c r="E257" i="1"/>
  <c r="H257" i="1" s="1"/>
  <c r="E258" i="1"/>
  <c r="E259" i="1"/>
  <c r="H259" i="1" s="1"/>
  <c r="E260" i="1"/>
  <c r="E244" i="1"/>
  <c r="H244" i="1"/>
  <c r="I244" i="1" s="1"/>
  <c r="K21" i="1" s="1"/>
  <c r="E212" i="1"/>
  <c r="H212" i="1" s="1"/>
  <c r="E213" i="1"/>
  <c r="E214" i="1"/>
  <c r="E215" i="1"/>
  <c r="H215" i="1" s="1"/>
  <c r="E145" i="1"/>
  <c r="H145" i="1"/>
  <c r="E120" i="1"/>
  <c r="H120" i="1" s="1"/>
  <c r="E97" i="1"/>
  <c r="H97" i="1"/>
  <c r="E98" i="1"/>
  <c r="H98" i="1"/>
  <c r="E99" i="1"/>
  <c r="H99" i="1"/>
  <c r="E104" i="1"/>
  <c r="H104" i="1"/>
  <c r="E106" i="1"/>
  <c r="H106" i="1"/>
  <c r="E109" i="1"/>
  <c r="H109" i="1"/>
  <c r="E110" i="1"/>
  <c r="H110" i="1"/>
  <c r="E84" i="1"/>
  <c r="H84" i="1" s="1"/>
  <c r="E85" i="1"/>
  <c r="E86" i="1"/>
  <c r="E69" i="1"/>
  <c r="H69" i="1" s="1"/>
  <c r="E70" i="1"/>
  <c r="H70" i="1"/>
  <c r="E71" i="1"/>
  <c r="E72" i="1"/>
  <c r="H72" i="1"/>
  <c r="E38" i="1"/>
  <c r="H38" i="1"/>
  <c r="E39" i="1"/>
  <c r="H39" i="1" s="1"/>
  <c r="E40" i="1"/>
  <c r="H40" i="1"/>
  <c r="E42" i="1"/>
  <c r="H42" i="1" s="1"/>
  <c r="E43" i="1"/>
  <c r="H43" i="1"/>
  <c r="E20" i="1"/>
  <c r="H20" i="1"/>
  <c r="E24" i="1"/>
  <c r="H24" i="1" s="1"/>
  <c r="E25" i="1"/>
  <c r="H25" i="1" s="1"/>
  <c r="E26" i="1"/>
  <c r="E27" i="1"/>
  <c r="E9" i="1"/>
  <c r="E10" i="1"/>
  <c r="H10" i="1" s="1"/>
  <c r="E11" i="1"/>
  <c r="H11" i="1"/>
  <c r="E12" i="1"/>
  <c r="H12" i="1" s="1"/>
  <c r="E330" i="1"/>
  <c r="T329" i="1"/>
  <c r="E329" i="1"/>
  <c r="T328" i="1"/>
  <c r="E328" i="1"/>
  <c r="T327" i="1"/>
  <c r="E317" i="1"/>
  <c r="T316" i="1" s="1"/>
  <c r="E316" i="1"/>
  <c r="T315" i="1" s="1"/>
  <c r="T313" i="1"/>
  <c r="T309" i="1"/>
  <c r="E309" i="1"/>
  <c r="T308" i="1" s="1"/>
  <c r="E306" i="1"/>
  <c r="T305" i="1" s="1"/>
  <c r="E302" i="1"/>
  <c r="T301" i="1"/>
  <c r="T296" i="1"/>
  <c r="E296" i="1"/>
  <c r="T295" i="1"/>
  <c r="E295" i="1"/>
  <c r="T294" i="1"/>
  <c r="E278" i="1"/>
  <c r="T277" i="1" s="1"/>
  <c r="T275" i="1"/>
  <c r="E275" i="1"/>
  <c r="T274" i="1" s="1"/>
  <c r="E273" i="1"/>
  <c r="T272" i="1" s="1"/>
  <c r="E272" i="1"/>
  <c r="T271" i="1"/>
  <c r="E271" i="1"/>
  <c r="T270" i="1" s="1"/>
  <c r="T269" i="1"/>
  <c r="E269" i="1"/>
  <c r="T268" i="1" s="1"/>
  <c r="E268" i="1"/>
  <c r="T267" i="1" s="1"/>
  <c r="E266" i="1"/>
  <c r="T265" i="1"/>
  <c r="E261" i="1"/>
  <c r="T260" i="1" s="1"/>
  <c r="T258" i="1"/>
  <c r="T256" i="1"/>
  <c r="T254" i="1"/>
  <c r="E254" i="1"/>
  <c r="T253" i="1" s="1"/>
  <c r="T251" i="1"/>
  <c r="E251" i="1"/>
  <c r="T250" i="1" s="1"/>
  <c r="E250" i="1"/>
  <c r="T249" i="1"/>
  <c r="E249" i="1"/>
  <c r="T248" i="1" s="1"/>
  <c r="E245" i="1"/>
  <c r="T243" i="1"/>
  <c r="E243" i="1"/>
  <c r="T242" i="1"/>
  <c r="E242" i="1"/>
  <c r="T241" i="1"/>
  <c r="E241" i="1"/>
  <c r="T240" i="1"/>
  <c r="E240" i="1"/>
  <c r="T239" i="1"/>
  <c r="E239" i="1"/>
  <c r="T238" i="1"/>
  <c r="E238" i="1"/>
  <c r="T237" i="1"/>
  <c r="E237" i="1"/>
  <c r="T236" i="1"/>
  <c r="E236" i="1"/>
  <c r="T235" i="1"/>
  <c r="E235" i="1"/>
  <c r="T234" i="1"/>
  <c r="E234" i="1"/>
  <c r="T233" i="1"/>
  <c r="E217" i="1"/>
  <c r="T216" i="1" s="1"/>
  <c r="E216" i="1"/>
  <c r="T215" i="1"/>
  <c r="T214" i="1"/>
  <c r="T211" i="1"/>
  <c r="E211" i="1"/>
  <c r="T210" i="1"/>
  <c r="E210" i="1"/>
  <c r="T209" i="1"/>
  <c r="E209" i="1"/>
  <c r="T208" i="1"/>
  <c r="E208" i="1"/>
  <c r="T207" i="1"/>
  <c r="E207" i="1"/>
  <c r="T206" i="1"/>
  <c r="E206" i="1"/>
  <c r="T205" i="1"/>
  <c r="E202" i="1"/>
  <c r="T201" i="1"/>
  <c r="E200" i="1"/>
  <c r="T199" i="1"/>
  <c r="E199" i="1"/>
  <c r="T198" i="1" s="1"/>
  <c r="E198" i="1"/>
  <c r="E197" i="1"/>
  <c r="T196" i="1" s="1"/>
  <c r="E193" i="1"/>
  <c r="T192" i="1" s="1"/>
  <c r="E191" i="1"/>
  <c r="T190" i="1"/>
  <c r="E190" i="1"/>
  <c r="T189" i="1" s="1"/>
  <c r="E189" i="1"/>
  <c r="T188" i="1"/>
  <c r="E188" i="1"/>
  <c r="T187" i="1" s="1"/>
  <c r="E187" i="1"/>
  <c r="T186" i="1"/>
  <c r="E186" i="1"/>
  <c r="T185" i="1" s="1"/>
  <c r="E185" i="1"/>
  <c r="T184" i="1"/>
  <c r="E184" i="1"/>
  <c r="T183" i="1" s="1"/>
  <c r="E183" i="1"/>
  <c r="T182" i="1"/>
  <c r="E173" i="1"/>
  <c r="T172" i="1" s="1"/>
  <c r="E167" i="1"/>
  <c r="T166" i="1" s="1"/>
  <c r="E166" i="1"/>
  <c r="T165" i="1"/>
  <c r="E165" i="1"/>
  <c r="T164" i="1" s="1"/>
  <c r="E164" i="1"/>
  <c r="T163" i="1"/>
  <c r="E163" i="1"/>
  <c r="T162" i="1" s="1"/>
  <c r="E162" i="1"/>
  <c r="T161" i="1" s="1"/>
  <c r="E161" i="1"/>
  <c r="T160" i="1" s="1"/>
  <c r="E160" i="1"/>
  <c r="T159" i="1" s="1"/>
  <c r="E156" i="1"/>
  <c r="T155" i="1" s="1"/>
  <c r="E155" i="1"/>
  <c r="T154" i="1"/>
  <c r="E154" i="1"/>
  <c r="T153" i="1" s="1"/>
  <c r="E153" i="1"/>
  <c r="T152" i="1"/>
  <c r="E152" i="1"/>
  <c r="T151" i="1" s="1"/>
  <c r="E151" i="1"/>
  <c r="T150" i="1" s="1"/>
  <c r="E147" i="1"/>
  <c r="T146" i="1" s="1"/>
  <c r="T144" i="1"/>
  <c r="E144" i="1"/>
  <c r="T143" i="1" s="1"/>
  <c r="E142" i="1"/>
  <c r="T141" i="1"/>
  <c r="E141" i="1"/>
  <c r="T140" i="1"/>
  <c r="E140" i="1"/>
  <c r="T139" i="1"/>
  <c r="E139" i="1"/>
  <c r="T138" i="1"/>
  <c r="E138" i="1"/>
  <c r="T137" i="1"/>
  <c r="E137" i="1"/>
  <c r="T136" i="1"/>
  <c r="E136" i="1"/>
  <c r="T135" i="1"/>
  <c r="E135" i="1"/>
  <c r="T134" i="1"/>
  <c r="E134" i="1"/>
  <c r="T133" i="1"/>
  <c r="E112" i="1"/>
  <c r="T111" i="1"/>
  <c r="E111" i="1"/>
  <c r="T110" i="1"/>
  <c r="T109" i="1"/>
  <c r="T108" i="1"/>
  <c r="E108" i="1"/>
  <c r="T107" i="1"/>
  <c r="E107" i="1"/>
  <c r="T106" i="1"/>
  <c r="T105" i="1"/>
  <c r="E105" i="1"/>
  <c r="T104" i="1" s="1"/>
  <c r="T103" i="1"/>
  <c r="E103" i="1"/>
  <c r="T102" i="1" s="1"/>
  <c r="E102" i="1"/>
  <c r="T101" i="1"/>
  <c r="E101" i="1"/>
  <c r="T100" i="1" s="1"/>
  <c r="E100" i="1"/>
  <c r="T99" i="1"/>
  <c r="T98" i="1"/>
  <c r="T97" i="1"/>
  <c r="T96" i="1"/>
  <c r="E96" i="1"/>
  <c r="T95" i="1"/>
  <c r="E95" i="1"/>
  <c r="T94" i="1" s="1"/>
  <c r="E94" i="1"/>
  <c r="T93" i="1"/>
  <c r="E93" i="1"/>
  <c r="T92" i="1" s="1"/>
  <c r="E92" i="1"/>
  <c r="T91" i="1"/>
  <c r="E88" i="1"/>
  <c r="T87" i="1" s="1"/>
  <c r="E87" i="1"/>
  <c r="T86" i="1" s="1"/>
  <c r="T83" i="1"/>
  <c r="E83" i="1"/>
  <c r="T82" i="1" s="1"/>
  <c r="E82" i="1"/>
  <c r="T81" i="1"/>
  <c r="E81" i="1"/>
  <c r="T80" i="1" s="1"/>
  <c r="E80" i="1"/>
  <c r="T79" i="1"/>
  <c r="E79" i="1"/>
  <c r="E78" i="1"/>
  <c r="T77" i="1"/>
  <c r="E74" i="1"/>
  <c r="T73" i="1" s="1"/>
  <c r="E73" i="1"/>
  <c r="T72" i="1"/>
  <c r="T71" i="1"/>
  <c r="T69" i="1"/>
  <c r="T68" i="1"/>
  <c r="E68" i="1"/>
  <c r="T67" i="1" s="1"/>
  <c r="E67" i="1"/>
  <c r="T66" i="1"/>
  <c r="E66" i="1"/>
  <c r="T65" i="1" s="1"/>
  <c r="E65" i="1"/>
  <c r="T64" i="1"/>
  <c r="E64" i="1"/>
  <c r="T63" i="1" s="1"/>
  <c r="E51" i="1"/>
  <c r="T50" i="1" s="1"/>
  <c r="E45" i="1"/>
  <c r="T44" i="1"/>
  <c r="E44" i="1"/>
  <c r="T43" i="1"/>
  <c r="T42" i="1"/>
  <c r="T41" i="1"/>
  <c r="E41" i="1"/>
  <c r="T40" i="1"/>
  <c r="T39" i="1"/>
  <c r="T38" i="1"/>
  <c r="T37" i="1"/>
  <c r="E37" i="1"/>
  <c r="T36" i="1"/>
  <c r="E36" i="1"/>
  <c r="T35" i="1" s="1"/>
  <c r="E35" i="1"/>
  <c r="T34" i="1"/>
  <c r="E34" i="1"/>
  <c r="T33" i="1" s="1"/>
  <c r="E33" i="1"/>
  <c r="E17" i="1"/>
  <c r="T16" i="1" s="1"/>
  <c r="E28" i="1"/>
  <c r="T27" i="1" s="1"/>
  <c r="T24" i="1"/>
  <c r="T23" i="1"/>
  <c r="E23" i="1"/>
  <c r="T22" i="1" s="1"/>
  <c r="E22" i="1"/>
  <c r="T21" i="1"/>
  <c r="E21" i="1"/>
  <c r="T20" i="1" s="1"/>
  <c r="T19" i="1"/>
  <c r="E19" i="1"/>
  <c r="T18" i="1"/>
  <c r="E18" i="1"/>
  <c r="T17" i="1"/>
  <c r="E13" i="1"/>
  <c r="T13" i="1"/>
  <c r="T12" i="1"/>
  <c r="T11" i="1"/>
  <c r="T10" i="1"/>
  <c r="T9" i="1"/>
  <c r="E8" i="1"/>
  <c r="T8" i="1"/>
  <c r="E7" i="1"/>
  <c r="T7" i="1"/>
  <c r="E6" i="1"/>
  <c r="T6" i="1"/>
  <c r="E5" i="1"/>
  <c r="T5" i="1"/>
  <c r="F5" i="1"/>
  <c r="F6" i="1"/>
  <c r="F7" i="1"/>
  <c r="F8" i="1"/>
  <c r="F9" i="1"/>
  <c r="F10" i="1"/>
  <c r="F11" i="1"/>
  <c r="F12" i="1"/>
  <c r="F13" i="1"/>
  <c r="F14" i="1"/>
  <c r="G14" i="1" s="1"/>
  <c r="O5" i="1" s="1"/>
  <c r="P5" i="1" s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G29" i="1" s="1"/>
  <c r="O6" i="1" s="1"/>
  <c r="P6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50" i="1"/>
  <c r="F51" i="1"/>
  <c r="F52" i="1"/>
  <c r="F53" i="1"/>
  <c r="F54" i="1"/>
  <c r="F55" i="1"/>
  <c r="F56" i="1"/>
  <c r="F57" i="1"/>
  <c r="F58" i="1"/>
  <c r="F59" i="1"/>
  <c r="F60" i="1"/>
  <c r="F61" i="1"/>
  <c r="P9" i="1"/>
  <c r="P10" i="1"/>
  <c r="P11" i="1"/>
  <c r="P13" i="1"/>
  <c r="P14" i="1"/>
  <c r="P15" i="1"/>
  <c r="P17" i="1"/>
  <c r="P21" i="1"/>
  <c r="P26" i="1"/>
  <c r="D38" i="2"/>
  <c r="X38" i="2"/>
  <c r="X37" i="2"/>
  <c r="W37" i="2"/>
  <c r="W38" i="2" s="1"/>
  <c r="V37" i="2"/>
  <c r="V38" i="2" s="1"/>
  <c r="U37" i="2"/>
  <c r="U38" i="2" s="1"/>
  <c r="T37" i="2"/>
  <c r="T38" i="2" s="1"/>
  <c r="S37" i="2"/>
  <c r="S38" i="2" s="1"/>
  <c r="R37" i="2"/>
  <c r="R38" i="2" s="1"/>
  <c r="Q37" i="2"/>
  <c r="Q38" i="2" s="1"/>
  <c r="P37" i="2"/>
  <c r="P38" i="2" s="1"/>
  <c r="O37" i="2"/>
  <c r="O38" i="2" s="1"/>
  <c r="N37" i="2"/>
  <c r="N38" i="2" s="1"/>
  <c r="M38" i="2"/>
  <c r="M37" i="2"/>
  <c r="L38" i="2"/>
  <c r="L37" i="2"/>
  <c r="K38" i="2"/>
  <c r="K37" i="2"/>
  <c r="J38" i="2"/>
  <c r="J37" i="2"/>
  <c r="I38" i="2"/>
  <c r="I37" i="2"/>
  <c r="H38" i="2"/>
  <c r="H37" i="2"/>
  <c r="G38" i="2"/>
  <c r="G37" i="2"/>
  <c r="F38" i="2"/>
  <c r="F37" i="2"/>
  <c r="E38" i="2"/>
  <c r="E37" i="2"/>
  <c r="D39" i="2"/>
  <c r="C38" i="2"/>
  <c r="C37" i="2"/>
  <c r="F321" i="1"/>
  <c r="F322" i="1"/>
  <c r="F323" i="1"/>
  <c r="F324" i="1"/>
  <c r="F325" i="1"/>
  <c r="F326" i="1"/>
  <c r="F327" i="1"/>
  <c r="F328" i="1"/>
  <c r="F329" i="1"/>
  <c r="F330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G318" i="1" s="1"/>
  <c r="F295" i="1"/>
  <c r="F296" i="1"/>
  <c r="F303" i="1" s="1"/>
  <c r="G303" i="1" s="1"/>
  <c r="F297" i="1"/>
  <c r="F298" i="1"/>
  <c r="F299" i="1"/>
  <c r="F300" i="1"/>
  <c r="F301" i="1"/>
  <c r="F302" i="1"/>
  <c r="F282" i="1"/>
  <c r="F283" i="1"/>
  <c r="F284" i="1"/>
  <c r="F285" i="1"/>
  <c r="F286" i="1"/>
  <c r="F287" i="1"/>
  <c r="F288" i="1"/>
  <c r="F289" i="1"/>
  <c r="F290" i="1"/>
  <c r="F291" i="1"/>
  <c r="F292" i="1"/>
  <c r="F266" i="1"/>
  <c r="F279" i="1" s="1"/>
  <c r="G279" i="1" s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G246" i="1" s="1"/>
  <c r="F221" i="1"/>
  <c r="F222" i="1"/>
  <c r="F223" i="1"/>
  <c r="F224" i="1"/>
  <c r="F225" i="1"/>
  <c r="F226" i="1"/>
  <c r="F227" i="1"/>
  <c r="F228" i="1"/>
  <c r="F229" i="1"/>
  <c r="F230" i="1"/>
  <c r="F231" i="1"/>
  <c r="G231" i="1" s="1"/>
  <c r="F206" i="1"/>
  <c r="F207" i="1"/>
  <c r="F218" i="1" s="1"/>
  <c r="G218" i="1" s="1"/>
  <c r="F208" i="1"/>
  <c r="F209" i="1"/>
  <c r="F210" i="1"/>
  <c r="F211" i="1"/>
  <c r="F212" i="1"/>
  <c r="F213" i="1"/>
  <c r="F214" i="1"/>
  <c r="F215" i="1"/>
  <c r="F216" i="1"/>
  <c r="F217" i="1"/>
  <c r="F197" i="1"/>
  <c r="F198" i="1"/>
  <c r="F203" i="1" s="1"/>
  <c r="G203" i="1" s="1"/>
  <c r="F199" i="1"/>
  <c r="F200" i="1"/>
  <c r="F201" i="1"/>
  <c r="F202" i="1"/>
  <c r="F183" i="1"/>
  <c r="F184" i="1"/>
  <c r="F185" i="1"/>
  <c r="F186" i="1"/>
  <c r="F187" i="1"/>
  <c r="F188" i="1"/>
  <c r="F189" i="1"/>
  <c r="F190" i="1"/>
  <c r="F191" i="1"/>
  <c r="F192" i="1"/>
  <c r="F193" i="1"/>
  <c r="F171" i="1"/>
  <c r="F180" i="1" s="1"/>
  <c r="F172" i="1"/>
  <c r="F173" i="1"/>
  <c r="F174" i="1"/>
  <c r="F175" i="1"/>
  <c r="F176" i="1"/>
  <c r="F177" i="1"/>
  <c r="F178" i="1"/>
  <c r="F179" i="1"/>
  <c r="G180" i="1"/>
  <c r="F160" i="1"/>
  <c r="F161" i="1"/>
  <c r="F162" i="1"/>
  <c r="F163" i="1"/>
  <c r="F164" i="1"/>
  <c r="F165" i="1"/>
  <c r="F166" i="1"/>
  <c r="F167" i="1"/>
  <c r="F151" i="1"/>
  <c r="F157" i="1" s="1"/>
  <c r="G157" i="1" s="1"/>
  <c r="F152" i="1"/>
  <c r="F153" i="1"/>
  <c r="F154" i="1"/>
  <c r="F155" i="1"/>
  <c r="F156" i="1"/>
  <c r="F134" i="1"/>
  <c r="F135" i="1"/>
  <c r="F136" i="1"/>
  <c r="F137" i="1"/>
  <c r="F148" i="1" s="1"/>
  <c r="G148" i="1" s="1"/>
  <c r="F138" i="1"/>
  <c r="F139" i="1"/>
  <c r="F140" i="1"/>
  <c r="F141" i="1"/>
  <c r="F142" i="1"/>
  <c r="F143" i="1"/>
  <c r="F144" i="1"/>
  <c r="F145" i="1"/>
  <c r="F146" i="1"/>
  <c r="F147" i="1"/>
  <c r="E148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78" i="1"/>
  <c r="F89" i="1" s="1"/>
  <c r="G89" i="1" s="1"/>
  <c r="F79" i="1"/>
  <c r="F80" i="1"/>
  <c r="F81" i="1"/>
  <c r="F82" i="1"/>
  <c r="F83" i="1"/>
  <c r="F84" i="1"/>
  <c r="F85" i="1"/>
  <c r="F86" i="1"/>
  <c r="F87" i="1"/>
  <c r="F88" i="1"/>
  <c r="F64" i="1"/>
  <c r="F65" i="1"/>
  <c r="F66" i="1"/>
  <c r="F67" i="1"/>
  <c r="F68" i="1"/>
  <c r="F69" i="1"/>
  <c r="F70" i="1"/>
  <c r="F71" i="1"/>
  <c r="F72" i="1"/>
  <c r="F73" i="1"/>
  <c r="F74" i="1"/>
  <c r="E14" i="1"/>
  <c r="Y38" i="2" l="1"/>
  <c r="F168" i="1"/>
  <c r="G168" i="1" s="1"/>
  <c r="F46" i="1"/>
  <c r="G46" i="1" s="1"/>
  <c r="O7" i="1" s="1"/>
  <c r="P7" i="1" s="1"/>
  <c r="H26" i="1"/>
  <c r="T25" i="1"/>
  <c r="M24" i="1"/>
  <c r="E291" i="1"/>
  <c r="T290" i="1" s="1"/>
  <c r="E286" i="1"/>
  <c r="E283" i="1"/>
  <c r="T282" i="1" s="1"/>
  <c r="E287" i="1"/>
  <c r="E290" i="1"/>
  <c r="T289" i="1" s="1"/>
  <c r="E282" i="1"/>
  <c r="E285" i="1"/>
  <c r="E288" i="1"/>
  <c r="M16" i="1"/>
  <c r="E179" i="1"/>
  <c r="E178" i="1"/>
  <c r="T177" i="1" s="1"/>
  <c r="E175" i="1"/>
  <c r="T174" i="1" s="1"/>
  <c r="E177" i="1"/>
  <c r="T176" i="1" s="1"/>
  <c r="E172" i="1"/>
  <c r="T171" i="1" s="1"/>
  <c r="M8" i="1"/>
  <c r="E56" i="1"/>
  <c r="E59" i="1"/>
  <c r="E60" i="1"/>
  <c r="T59" i="1" s="1"/>
  <c r="E54" i="1"/>
  <c r="T53" i="1" s="1"/>
  <c r="E52" i="1"/>
  <c r="T51" i="1" s="1"/>
  <c r="E50" i="1"/>
  <c r="E53" i="1"/>
  <c r="T52" i="1" s="1"/>
  <c r="E57" i="1"/>
  <c r="E55" i="1"/>
  <c r="T54" i="1" s="1"/>
  <c r="G292" i="1"/>
  <c r="T78" i="1"/>
  <c r="E89" i="1"/>
  <c r="E174" i="1"/>
  <c r="T173" i="1" s="1"/>
  <c r="E226" i="1"/>
  <c r="T225" i="1" s="1"/>
  <c r="T244" i="1"/>
  <c r="E246" i="1"/>
  <c r="H111" i="1"/>
  <c r="I111" i="1" s="1"/>
  <c r="K11" i="1" s="1"/>
  <c r="E157" i="1"/>
  <c r="E168" i="1"/>
  <c r="E194" i="1"/>
  <c r="F194" i="1"/>
  <c r="G194" i="1" s="1"/>
  <c r="F263" i="1"/>
  <c r="G263" i="1" s="1"/>
  <c r="Y37" i="2"/>
  <c r="G61" i="1"/>
  <c r="O8" i="1" s="1"/>
  <c r="T32" i="1"/>
  <c r="E46" i="1"/>
  <c r="E176" i="1"/>
  <c r="T175" i="1" s="1"/>
  <c r="T197" i="1"/>
  <c r="E58" i="1"/>
  <c r="H71" i="1"/>
  <c r="H73" i="1" s="1"/>
  <c r="I73" i="1" s="1"/>
  <c r="K9" i="1" s="1"/>
  <c r="T70" i="1"/>
  <c r="H86" i="1"/>
  <c r="T85" i="1"/>
  <c r="H214" i="1"/>
  <c r="T213" i="1"/>
  <c r="E289" i="1"/>
  <c r="I311" i="1"/>
  <c r="T310" i="1"/>
  <c r="F75" i="1"/>
  <c r="G75" i="1" s="1"/>
  <c r="F113" i="1"/>
  <c r="G113" i="1" s="1"/>
  <c r="M20" i="1"/>
  <c r="E227" i="1"/>
  <c r="E228" i="1"/>
  <c r="E230" i="1"/>
  <c r="T229" i="1" s="1"/>
  <c r="E225" i="1"/>
  <c r="T224" i="1" s="1"/>
  <c r="E223" i="1"/>
  <c r="T222" i="1" s="1"/>
  <c r="E221" i="1"/>
  <c r="E222" i="1"/>
  <c r="T221" i="1" s="1"/>
  <c r="E224" i="1"/>
  <c r="T223" i="1" s="1"/>
  <c r="M12" i="1"/>
  <c r="E122" i="1"/>
  <c r="E124" i="1"/>
  <c r="E130" i="1"/>
  <c r="T129" i="1" s="1"/>
  <c r="E119" i="1"/>
  <c r="T118" i="1" s="1"/>
  <c r="E117" i="1"/>
  <c r="T116" i="1" s="1"/>
  <c r="E125" i="1"/>
  <c r="E123" i="1"/>
  <c r="T122" i="1" s="1"/>
  <c r="E116" i="1"/>
  <c r="E128" i="1"/>
  <c r="E129" i="1"/>
  <c r="T128" i="1" s="1"/>
  <c r="E126" i="1"/>
  <c r="T125" i="1" s="1"/>
  <c r="E118" i="1"/>
  <c r="T117" i="1" s="1"/>
  <c r="F331" i="1"/>
  <c r="G331" i="1" s="1"/>
  <c r="E29" i="1"/>
  <c r="E284" i="1"/>
  <c r="T283" i="1" s="1"/>
  <c r="E75" i="1"/>
  <c r="E113" i="1"/>
  <c r="F131" i="1"/>
  <c r="G131" i="1" s="1"/>
  <c r="T119" i="1"/>
  <c r="E127" i="1"/>
  <c r="T126" i="1" s="1"/>
  <c r="E171" i="1"/>
  <c r="E218" i="1"/>
  <c r="H27" i="1"/>
  <c r="H28" i="1" s="1"/>
  <c r="I28" i="1" s="1"/>
  <c r="K6" i="1" s="1"/>
  <c r="T26" i="1"/>
  <c r="H44" i="1"/>
  <c r="I44" i="1" s="1"/>
  <c r="K7" i="1" s="1"/>
  <c r="E121" i="1"/>
  <c r="I315" i="1"/>
  <c r="T314" i="1"/>
  <c r="P23" i="1"/>
  <c r="P19" i="1"/>
  <c r="H85" i="1"/>
  <c r="H87" i="1" s="1"/>
  <c r="I87" i="1" s="1"/>
  <c r="K10" i="1" s="1"/>
  <c r="T84" i="1"/>
  <c r="H213" i="1"/>
  <c r="T212" i="1"/>
  <c r="I307" i="1"/>
  <c r="T306" i="1"/>
  <c r="I321" i="1"/>
  <c r="H13" i="1"/>
  <c r="I13" i="1" s="1"/>
  <c r="K5" i="1" s="1"/>
  <c r="H258" i="1"/>
  <c r="T257" i="1"/>
  <c r="I312" i="1"/>
  <c r="T311" i="1"/>
  <c r="M22" i="1"/>
  <c r="E262" i="1"/>
  <c r="T261" i="1" s="1"/>
  <c r="E253" i="1"/>
  <c r="T252" i="1" s="1"/>
  <c r="M18" i="1"/>
  <c r="E201" i="1"/>
  <c r="H260" i="1"/>
  <c r="T259" i="1"/>
  <c r="H256" i="1"/>
  <c r="H261" i="1" s="1"/>
  <c r="I261" i="1" s="1"/>
  <c r="K22" i="1" s="1"/>
  <c r="T255" i="1"/>
  <c r="E313" i="1"/>
  <c r="E308" i="1"/>
  <c r="E146" i="1"/>
  <c r="E143" i="1"/>
  <c r="E192" i="1"/>
  <c r="E277" i="1"/>
  <c r="E274" i="1"/>
  <c r="E267" i="1"/>
  <c r="E300" i="1"/>
  <c r="E298" i="1"/>
  <c r="E326" i="1"/>
  <c r="E324" i="1"/>
  <c r="E322" i="1"/>
  <c r="M27" i="1"/>
  <c r="M25" i="1"/>
  <c r="E301" i="1"/>
  <c r="E299" i="1"/>
  <c r="E327" i="1"/>
  <c r="E325" i="1"/>
  <c r="E323" i="1"/>
  <c r="I327" i="1" l="1"/>
  <c r="T326" i="1"/>
  <c r="H298" i="1"/>
  <c r="T297" i="1"/>
  <c r="T200" i="1"/>
  <c r="H201" i="1"/>
  <c r="I201" i="1" s="1"/>
  <c r="K18" i="1" s="1"/>
  <c r="H121" i="1"/>
  <c r="T120" i="1"/>
  <c r="T115" i="1"/>
  <c r="E131" i="1"/>
  <c r="N12" i="1"/>
  <c r="P12" i="1"/>
  <c r="H287" i="1"/>
  <c r="T286" i="1"/>
  <c r="N24" i="1"/>
  <c r="P24" i="1"/>
  <c r="T298" i="1"/>
  <c r="H299" i="1"/>
  <c r="T299" i="1"/>
  <c r="H300" i="1"/>
  <c r="I308" i="1"/>
  <c r="E318" i="1"/>
  <c r="T307" i="1"/>
  <c r="E303" i="1"/>
  <c r="T322" i="1"/>
  <c r="I323" i="1"/>
  <c r="T266" i="1"/>
  <c r="E279" i="1"/>
  <c r="H267" i="1"/>
  <c r="H125" i="1"/>
  <c r="T124" i="1"/>
  <c r="H124" i="1"/>
  <c r="T123" i="1"/>
  <c r="H58" i="1"/>
  <c r="T57" i="1"/>
  <c r="H179" i="1"/>
  <c r="I179" i="1" s="1"/>
  <c r="K16" i="1" s="1"/>
  <c r="T178" i="1"/>
  <c r="T281" i="1"/>
  <c r="E292" i="1"/>
  <c r="H286" i="1"/>
  <c r="T285" i="1"/>
  <c r="N27" i="1"/>
  <c r="P27" i="1"/>
  <c r="H277" i="1"/>
  <c r="T276" i="1"/>
  <c r="P22" i="1"/>
  <c r="N22" i="1"/>
  <c r="T226" i="1"/>
  <c r="H227" i="1"/>
  <c r="H56" i="1"/>
  <c r="H60" i="1" s="1"/>
  <c r="I60" i="1" s="1"/>
  <c r="K8" i="1" s="1"/>
  <c r="T55" i="1"/>
  <c r="H288" i="1"/>
  <c r="T287" i="1"/>
  <c r="I322" i="1"/>
  <c r="I328" i="1" s="1"/>
  <c r="J328" i="1" s="1"/>
  <c r="K27" i="1" s="1"/>
  <c r="T321" i="1"/>
  <c r="E331" i="1"/>
  <c r="H192" i="1"/>
  <c r="I192" i="1" s="1"/>
  <c r="K17" i="1" s="1"/>
  <c r="T191" i="1"/>
  <c r="P18" i="1"/>
  <c r="N20" i="1"/>
  <c r="P20" i="1"/>
  <c r="H57" i="1"/>
  <c r="T56" i="1"/>
  <c r="N8" i="1"/>
  <c r="P8" i="1"/>
  <c r="M28" i="1"/>
  <c r="H285" i="1"/>
  <c r="H290" i="1" s="1"/>
  <c r="I290" i="1" s="1"/>
  <c r="K24" i="1" s="1"/>
  <c r="T284" i="1"/>
  <c r="T300" i="1"/>
  <c r="H301" i="1"/>
  <c r="I324" i="1"/>
  <c r="T323" i="1"/>
  <c r="H143" i="1"/>
  <c r="H147" i="1" s="1"/>
  <c r="I147" i="1" s="1"/>
  <c r="K13" i="1" s="1"/>
  <c r="T142" i="1"/>
  <c r="I313" i="1"/>
  <c r="I316" i="1" s="1"/>
  <c r="J316" i="1" s="1"/>
  <c r="K26" i="1" s="1"/>
  <c r="T312" i="1"/>
  <c r="H216" i="1"/>
  <c r="I216" i="1" s="1"/>
  <c r="K19" i="1" s="1"/>
  <c r="T324" i="1"/>
  <c r="I325" i="1"/>
  <c r="N25" i="1"/>
  <c r="P25" i="1"/>
  <c r="I326" i="1"/>
  <c r="T325" i="1"/>
  <c r="H274" i="1"/>
  <c r="T273" i="1"/>
  <c r="H146" i="1"/>
  <c r="T145" i="1"/>
  <c r="E180" i="1"/>
  <c r="T170" i="1"/>
  <c r="H128" i="1"/>
  <c r="T127" i="1"/>
  <c r="H122" i="1"/>
  <c r="T121" i="1"/>
  <c r="E231" i="1"/>
  <c r="T220" i="1"/>
  <c r="T227" i="1"/>
  <c r="H228" i="1"/>
  <c r="H289" i="1"/>
  <c r="T288" i="1"/>
  <c r="E203" i="1"/>
  <c r="T49" i="1"/>
  <c r="E61" i="1"/>
  <c r="H59" i="1"/>
  <c r="T58" i="1"/>
  <c r="N16" i="1"/>
  <c r="P16" i="1"/>
  <c r="P28" i="1" l="1"/>
  <c r="Q28" i="1" s="1"/>
  <c r="H229" i="1"/>
  <c r="I229" i="1" s="1"/>
  <c r="K20" i="1" s="1"/>
  <c r="H129" i="1"/>
  <c r="I129" i="1" s="1"/>
  <c r="K12" i="1" s="1"/>
  <c r="H302" i="1"/>
  <c r="I302" i="1" s="1"/>
  <c r="K25" i="1" s="1"/>
  <c r="N10" i="1"/>
  <c r="N26" i="1"/>
  <c r="N14" i="1"/>
  <c r="AE29" i="1"/>
  <c r="N15" i="1"/>
  <c r="N11" i="1"/>
  <c r="N6" i="1"/>
  <c r="N17" i="1"/>
  <c r="N9" i="1"/>
  <c r="N19" i="1"/>
  <c r="N21" i="1"/>
  <c r="N7" i="1"/>
  <c r="N13" i="1"/>
  <c r="N23" i="1"/>
  <c r="N18" i="1"/>
  <c r="H278" i="1"/>
  <c r="I278" i="1" s="1"/>
  <c r="K23" i="1" s="1"/>
  <c r="N28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sulta_radam_amazonia" type="6" refreshedVersion="5" background="1" saveData="1">
    <textPr codePage="850" sourceFile="C:\Documents\FREL\consulta_radam_amazonia.csv" decimal="," thousands="." semicolon="1">
      <textFields count="5">
        <textField/>
        <textField/>
        <textField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<sst xmlns="http://schemas.openxmlformats.org/spreadsheetml/2006/main" count="1039" uniqueCount="106">
  <si>
    <t>volradam</t>
  </si>
  <si>
    <t>c_pret</t>
  </si>
  <si>
    <t>c_v_2i</t>
  </si>
  <si>
    <t>Vol. 02</t>
  </si>
  <si>
    <t>AB</t>
  </si>
  <si>
    <t>AS</t>
  </si>
  <si>
    <t>DA</t>
  </si>
  <si>
    <t>DS</t>
  </si>
  <si>
    <t>FS</t>
  </si>
  <si>
    <t>PA</t>
  </si>
  <si>
    <t>RIOS_LAGOS</t>
  </si>
  <si>
    <t>SA</t>
  </si>
  <si>
    <t>SD</t>
  </si>
  <si>
    <t>SP</t>
  </si>
  <si>
    <t>Vol. 03</t>
  </si>
  <si>
    <t>AA</t>
  </si>
  <si>
    <t>CS</t>
  </si>
  <si>
    <t>DB</t>
  </si>
  <si>
    <t>PF</t>
  </si>
  <si>
    <t>PM</t>
  </si>
  <si>
    <t>Vol. 04</t>
  </si>
  <si>
    <t>FA</t>
  </si>
  <si>
    <t>RESERVATORIO</t>
  </si>
  <si>
    <t>RM</t>
  </si>
  <si>
    <t>SG</t>
  </si>
  <si>
    <t>Vol. 05</t>
  </si>
  <si>
    <t>LA</t>
  </si>
  <si>
    <t>183</t>
  </si>
  <si>
    <t>LG</t>
  </si>
  <si>
    <t>Vol. 06</t>
  </si>
  <si>
    <t>Vol. 07</t>
  </si>
  <si>
    <t>Vol. 08</t>
  </si>
  <si>
    <t>DM</t>
  </si>
  <si>
    <t>FM</t>
  </si>
  <si>
    <t>LB</t>
  </si>
  <si>
    <t>LD</t>
  </si>
  <si>
    <t>TA</t>
  </si>
  <si>
    <t>TD</t>
  </si>
  <si>
    <t>TG</t>
  </si>
  <si>
    <t>TP</t>
  </si>
  <si>
    <t>Vol. 09</t>
  </si>
  <si>
    <t>Vol. 10</t>
  </si>
  <si>
    <t>Vol. 11</t>
  </si>
  <si>
    <t>Vol. 12</t>
  </si>
  <si>
    <t>Vol. 13</t>
  </si>
  <si>
    <t>Vol. 14</t>
  </si>
  <si>
    <t>Vol. 15</t>
  </si>
  <si>
    <t>Vol. 16</t>
  </si>
  <si>
    <t>Vol. 17</t>
  </si>
  <si>
    <t>Vol. 18</t>
  </si>
  <si>
    <t>Vol. 19</t>
  </si>
  <si>
    <t>CB</t>
  </si>
  <si>
    <t>FB</t>
  </si>
  <si>
    <t>Vol. 20</t>
  </si>
  <si>
    <t>Vol. 22</t>
  </si>
  <si>
    <t>Vol. 25</t>
  </si>
  <si>
    <t>Vol. 26</t>
  </si>
  <si>
    <t>Vol. 27</t>
  </si>
  <si>
    <t>soma_ha_km2</t>
  </si>
  <si>
    <t>Rótulos de Linha</t>
  </si>
  <si>
    <t>Total Geral</t>
  </si>
  <si>
    <t>Soma de soma_ha_km2</t>
  </si>
  <si>
    <t>Rótulos de Coluna</t>
  </si>
  <si>
    <t>area</t>
  </si>
  <si>
    <t>tC</t>
  </si>
  <si>
    <t>mean tC</t>
  </si>
  <si>
    <t>volume 2</t>
  </si>
  <si>
    <t>volume 3</t>
  </si>
  <si>
    <t>volume 4</t>
  </si>
  <si>
    <t>volume 5</t>
  </si>
  <si>
    <t>volume 6</t>
  </si>
  <si>
    <t>volume 7</t>
  </si>
  <si>
    <t>volume 8</t>
  </si>
  <si>
    <t>volume 9</t>
  </si>
  <si>
    <t>volume 10</t>
  </si>
  <si>
    <t>volume 11</t>
  </si>
  <si>
    <t>volume 12</t>
  </si>
  <si>
    <t>volume 13</t>
  </si>
  <si>
    <t>volume 14</t>
  </si>
  <si>
    <t>volume 15</t>
  </si>
  <si>
    <t>volume 16</t>
  </si>
  <si>
    <t>volume 17</t>
  </si>
  <si>
    <t>volume 18</t>
  </si>
  <si>
    <t>volume 19</t>
  </si>
  <si>
    <t>volume 20</t>
  </si>
  <si>
    <t>volume 22</t>
  </si>
  <si>
    <t>volume 25</t>
  </si>
  <si>
    <t>volume 26</t>
  </si>
  <si>
    <t>volume 27</t>
  </si>
  <si>
    <t>volume</t>
  </si>
  <si>
    <t>mean C</t>
  </si>
  <si>
    <t>NOT RADAM BIOMASS (%)</t>
  </si>
  <si>
    <t>% non-RADAM</t>
  </si>
  <si>
    <t>%</t>
  </si>
  <si>
    <t>areas</t>
  </si>
  <si>
    <t>sum of areas of Lb,Lg,Rm,Sg,SP</t>
  </si>
  <si>
    <t xml:space="preserve">THIS FILE INCLUDES ALL THE VEGETATION PHYSIOGNOMIES INCLUDED IN THE SUBMISSION AS FORESTS + VEGETATION PHYSIOGNOMIES IDENTIFIED AS DEFORESTATION (Lb, Lg, Rm, Sg, Sp) </t>
  </si>
  <si>
    <t xml:space="preserve">Percentage of </t>
  </si>
  <si>
    <t>non-forest area</t>
  </si>
  <si>
    <t xml:space="preserve">in the area </t>
  </si>
  <si>
    <t xml:space="preserve">considered </t>
  </si>
  <si>
    <t xml:space="preserve">forest in the </t>
  </si>
  <si>
    <t>Amazonia biome</t>
  </si>
  <si>
    <t>2.66%</t>
  </si>
  <si>
    <t>(see area in M28)</t>
  </si>
  <si>
    <t xml:space="preserve">NON-FOREST AREA (KM2) IN EACH RADAMBRASIL VOLUME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</si>
</sst>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_-* #,##0.000_-;\-* #,##0.000_-;_-* &quot;-&quot;??_-;_-@_-"/>
    <numFmt numFmtId="166" formatCode="_-* #,##0_-;\-* #,##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 (Corpo)_x0000_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48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43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43" fontId="0" fillId="2" borderId="0" xfId="1" applyFont="1" applyFill="1"/>
    <xf numFmtId="2" fontId="0" fillId="2" borderId="0" xfId="0" applyNumberFormat="1" applyFill="1"/>
    <xf numFmtId="43" fontId="0" fillId="3" borderId="0" xfId="0" applyNumberFormat="1" applyFill="1"/>
    <xf numFmtId="0" fontId="0" fillId="2" borderId="0" xfId="0" applyFill="1"/>
    <xf numFmtId="43" fontId="0" fillId="2" borderId="0" xfId="0" applyNumberFormat="1" applyFill="1"/>
    <xf numFmtId="0" fontId="0" fillId="3" borderId="0" xfId="0" applyFill="1"/>
    <xf numFmtId="43" fontId="0" fillId="4" borderId="0" xfId="0" applyNumberFormat="1" applyFill="1"/>
    <xf numFmtId="164" fontId="0" fillId="0" borderId="0" xfId="0" applyNumberFormat="1"/>
    <xf numFmtId="165" fontId="0" fillId="0" borderId="0" xfId="1" applyNumberFormat="1" applyFont="1"/>
    <xf numFmtId="164" fontId="0" fillId="2" borderId="0" xfId="0" applyNumberFormat="1" applyFill="1"/>
    <xf numFmtId="165" fontId="0" fillId="2" borderId="0" xfId="1" applyNumberFormat="1" applyFont="1" applyFill="1"/>
    <xf numFmtId="0" fontId="0" fillId="5" borderId="0" xfId="0" applyFill="1"/>
    <xf numFmtId="0" fontId="0" fillId="4" borderId="0" xfId="0" applyFill="1"/>
    <xf numFmtId="164" fontId="0" fillId="5" borderId="0" xfId="0" applyNumberFormat="1" applyFill="1"/>
    <xf numFmtId="0" fontId="0" fillId="6" borderId="0" xfId="0" applyFill="1"/>
    <xf numFmtId="0" fontId="0" fillId="0" borderId="0" xfId="0"/>
    <xf numFmtId="166" fontId="0" fillId="6" borderId="0" xfId="0" applyNumberFormat="1" applyFill="1"/>
    <xf numFmtId="0" fontId="4" fillId="6" borderId="0" xfId="0" applyFont="1" applyFill="1"/>
    <xf numFmtId="164" fontId="4" fillId="6" borderId="0" xfId="0" applyNumberFormat="1" applyFont="1" applyFill="1"/>
    <xf numFmtId="43" fontId="0" fillId="7" borderId="0" xfId="1" applyFont="1" applyFill="1"/>
    <xf numFmtId="0" fontId="0" fillId="8" borderId="0" xfId="0" applyFill="1"/>
    <xf numFmtId="43" fontId="0" fillId="8" borderId="0" xfId="1" applyFont="1" applyFill="1"/>
    <xf numFmtId="0" fontId="0" fillId="0" borderId="0" xfId="0"/>
    <xf numFmtId="0" fontId="0" fillId="8" borderId="0" xfId="0" applyFill="1"/>
    <xf numFmtId="0" fontId="0" fillId="0" borderId="0" xfId="0"/>
    <xf numFmtId="0" fontId="0" fillId="6" borderId="0" xfId="0" applyFill="1"/>
    <xf numFmtId="0" fontId="0" fillId="6" borderId="0" xfId="0" applyFill="1" applyAlignment="1">
      <alignment horizontal="center"/>
    </xf>
    <xf numFmtId="0" fontId="0" fillId="8" borderId="0" xfId="0" applyFill="1"/>
    <xf numFmtId="0" fontId="0" fillId="0" borderId="0" xfId="0" applyFill="1"/>
    <xf numFmtId="43" fontId="0" fillId="0" borderId="0" xfId="1" applyFont="1" applyFill="1"/>
    <xf numFmtId="0" fontId="0" fillId="9" borderId="0" xfId="0" applyFill="1"/>
    <xf numFmtId="0" fontId="4" fillId="0" borderId="0" xfId="0" applyFont="1"/>
    <xf numFmtId="43" fontId="4" fillId="0" borderId="0" xfId="1" applyFont="1"/>
    <xf numFmtId="0" fontId="5" fillId="0" borderId="0" xfId="0" applyFont="1"/>
    <xf numFmtId="43" fontId="0" fillId="0" borderId="0" xfId="0" applyNumberFormat="1" applyFill="1"/>
  </cellXfs>
  <cellStyles count="480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" xfId="36" builtinId="8" hidden="1"/>
    <cellStyle name="Hiperlink" xfId="38" builtinId="8" hidden="1"/>
    <cellStyle name="Hiperlink" xfId="40" builtinId="8" hidden="1"/>
    <cellStyle name="Hiperlink" xfId="42" builtinId="8" hidden="1"/>
    <cellStyle name="Hiperlink" xfId="44" builtinId="8" hidden="1"/>
    <cellStyle name="Hiperlink" xfId="46" builtinId="8" hidden="1"/>
    <cellStyle name="Hiperlink" xfId="48" builtinId="8" hidden="1"/>
    <cellStyle name="Hiperlink" xfId="50" builtinId="8" hidden="1"/>
    <cellStyle name="Hiperlink" xfId="52" builtinId="8" hidden="1"/>
    <cellStyle name="Hiperlink" xfId="54" builtinId="8" hidden="1"/>
    <cellStyle name="Hiperlink" xfId="56" builtinId="8" hidden="1"/>
    <cellStyle name="Hiperlink" xfId="58" builtinId="8" hidden="1"/>
    <cellStyle name="Hiperlink" xfId="60" builtinId="8" hidden="1"/>
    <cellStyle name="Hiperlink" xfId="62" builtinId="8" hidden="1"/>
    <cellStyle name="Hiperlink" xfId="64" builtinId="8" hidden="1"/>
    <cellStyle name="Hiperlink" xfId="66" builtinId="8" hidden="1"/>
    <cellStyle name="Hiperlink" xfId="68" builtinId="8" hidden="1"/>
    <cellStyle name="Hiperlink" xfId="70" builtinId="8" hidden="1"/>
    <cellStyle name="Hiperlink" xfId="72" builtinId="8" hidden="1"/>
    <cellStyle name="Hiperlink" xfId="74" builtinId="8" hidden="1"/>
    <cellStyle name="Hiperlink" xfId="76" builtinId="8" hidden="1"/>
    <cellStyle name="Hiperlink" xfId="78" builtinId="8" hidden="1"/>
    <cellStyle name="Hiperlink" xfId="80" builtinId="8" hidden="1"/>
    <cellStyle name="Hiperlink" xfId="82" builtinId="8" hidden="1"/>
    <cellStyle name="Hiperlink" xfId="84" builtinId="8" hidden="1"/>
    <cellStyle name="Hiperlink" xfId="86" builtinId="8" hidden="1"/>
    <cellStyle name="Hiperlink" xfId="88" builtinId="8" hidden="1"/>
    <cellStyle name="Hiperlink" xfId="90" builtinId="8" hidden="1"/>
    <cellStyle name="Hiperlink" xfId="92" builtinId="8" hidden="1"/>
    <cellStyle name="Hiperlink" xfId="94" builtinId="8" hidden="1"/>
    <cellStyle name="Hiperlink" xfId="96" builtinId="8" hidden="1"/>
    <cellStyle name="Hiperlink" xfId="98" builtinId="8" hidden="1"/>
    <cellStyle name="Hiperlink" xfId="100" builtinId="8" hidden="1"/>
    <cellStyle name="Hiperlink" xfId="102" builtinId="8" hidden="1"/>
    <cellStyle name="Hiperlink" xfId="104" builtinId="8" hidden="1"/>
    <cellStyle name="Hiperlink" xfId="106" builtinId="8" hidden="1"/>
    <cellStyle name="Hiperlink" xfId="108" builtinId="8" hidden="1"/>
    <cellStyle name="Hiperlink" xfId="110" builtinId="8" hidden="1"/>
    <cellStyle name="Hiperlink" xfId="112" builtinId="8" hidden="1"/>
    <cellStyle name="Hiperlink" xfId="114" builtinId="8" hidden="1"/>
    <cellStyle name="Hiperlink" xfId="116" builtinId="8" hidden="1"/>
    <cellStyle name="Hiperlink" xfId="118" builtinId="8" hidden="1"/>
    <cellStyle name="Hiperlink" xfId="120" builtinId="8" hidden="1"/>
    <cellStyle name="Hiperlink" xfId="122" builtinId="8" hidden="1"/>
    <cellStyle name="Hiperlink" xfId="124" builtinId="8" hidden="1"/>
    <cellStyle name="Hiperlink" xfId="126" builtinId="8" hidden="1"/>
    <cellStyle name="Hiperlink" xfId="128" builtinId="8" hidden="1"/>
    <cellStyle name="Hiperlink" xfId="130" builtinId="8" hidden="1"/>
    <cellStyle name="Hiperlink" xfId="132" builtinId="8" hidden="1"/>
    <cellStyle name="Hiperlink" xfId="134" builtinId="8" hidden="1"/>
    <cellStyle name="Hiperlink" xfId="136" builtinId="8" hidden="1"/>
    <cellStyle name="Hiperlink" xfId="138" builtinId="8" hidden="1"/>
    <cellStyle name="Hiperlink" xfId="140" builtinId="8" hidden="1"/>
    <cellStyle name="Hiperlink" xfId="142" builtinId="8" hidden="1"/>
    <cellStyle name="Hiperlink" xfId="144" builtinId="8" hidden="1"/>
    <cellStyle name="Hiperlink" xfId="146" builtinId="8" hidden="1"/>
    <cellStyle name="Hiperlink" xfId="148" builtinId="8" hidden="1"/>
    <cellStyle name="Hiperlink" xfId="150" builtinId="8" hidden="1"/>
    <cellStyle name="Hiperlink" xfId="152" builtinId="8" hidden="1"/>
    <cellStyle name="Hiperlink" xfId="154" builtinId="8" hidden="1"/>
    <cellStyle name="Hiperlink" xfId="156" builtinId="8" hidden="1"/>
    <cellStyle name="Hiperlink" xfId="158" builtinId="8" hidden="1"/>
    <cellStyle name="Hiperlink" xfId="160" builtinId="8" hidden="1"/>
    <cellStyle name="Hiperlink" xfId="162" builtinId="8" hidden="1"/>
    <cellStyle name="Hiperlink" xfId="164" builtinId="8" hidden="1"/>
    <cellStyle name="Hiperlink" xfId="166" builtinId="8" hidden="1"/>
    <cellStyle name="Hiperlink" xfId="168" builtinId="8" hidden="1"/>
    <cellStyle name="Hiperlink" xfId="170" builtinId="8" hidden="1"/>
    <cellStyle name="Hiperlink" xfId="172" builtinId="8" hidden="1"/>
    <cellStyle name="Hiperlink" xfId="174" builtinId="8" hidden="1"/>
    <cellStyle name="Hiperlink" xfId="176" builtinId="8" hidden="1"/>
    <cellStyle name="Hiperlink" xfId="178" builtinId="8" hidden="1"/>
    <cellStyle name="Hiperlink" xfId="180" builtinId="8" hidden="1"/>
    <cellStyle name="Hiperlink" xfId="182" builtinId="8" hidden="1"/>
    <cellStyle name="Hiperlink" xfId="184" builtinId="8" hidden="1"/>
    <cellStyle name="Hiperlink" xfId="186" builtinId="8" hidden="1"/>
    <cellStyle name="Hiperlink" xfId="188" builtinId="8" hidden="1"/>
    <cellStyle name="Hiperlink" xfId="190" builtinId="8" hidden="1"/>
    <cellStyle name="Hiperlink" xfId="192" builtinId="8" hidden="1"/>
    <cellStyle name="Hiperlink" xfId="194" builtinId="8" hidden="1"/>
    <cellStyle name="Hiperlink" xfId="196" builtinId="8" hidden="1"/>
    <cellStyle name="Hiperlink" xfId="198" builtinId="8" hidden="1"/>
    <cellStyle name="Hiperlink" xfId="200" builtinId="8" hidden="1"/>
    <cellStyle name="Hiperlink" xfId="202" builtinId="8" hidden="1"/>
    <cellStyle name="Hiperlink" xfId="204" builtinId="8" hidden="1"/>
    <cellStyle name="Hiperlink" xfId="206" builtinId="8" hidden="1"/>
    <cellStyle name="Hiperlink" xfId="208" builtinId="8" hidden="1"/>
    <cellStyle name="Hiperlink" xfId="210" builtinId="8" hidden="1"/>
    <cellStyle name="Hiperlink" xfId="212" builtinId="8" hidden="1"/>
    <cellStyle name="Hiperlink" xfId="214" builtinId="8" hidden="1"/>
    <cellStyle name="Hiperlink" xfId="216" builtinId="8" hidden="1"/>
    <cellStyle name="Hiperlink" xfId="218" builtinId="8" hidden="1"/>
    <cellStyle name="Hiperlink" xfId="220" builtinId="8" hidden="1"/>
    <cellStyle name="Hiperlink" xfId="222" builtinId="8" hidden="1"/>
    <cellStyle name="Hiperlink" xfId="224" builtinId="8" hidden="1"/>
    <cellStyle name="Hiperlink" xfId="226" builtinId="8" hidden="1"/>
    <cellStyle name="Hiperlink" xfId="228" builtinId="8" hidden="1"/>
    <cellStyle name="Hiperlink" xfId="230" builtinId="8" hidden="1"/>
    <cellStyle name="Hiperlink" xfId="232" builtinId="8" hidden="1"/>
    <cellStyle name="Hiperlink" xfId="234" builtinId="8" hidden="1"/>
    <cellStyle name="Hiperlink" xfId="236" builtinId="8" hidden="1"/>
    <cellStyle name="Hiperlink" xfId="238" builtinId="8" hidden="1"/>
    <cellStyle name="Hiperlink" xfId="240" builtinId="8" hidden="1"/>
    <cellStyle name="Hiperlink" xfId="242" builtinId="8" hidden="1"/>
    <cellStyle name="Hiperlink" xfId="244" builtinId="8" hidden="1"/>
    <cellStyle name="Hiperlink" xfId="246" builtinId="8" hidden="1"/>
    <cellStyle name="Hiperlink" xfId="248" builtinId="8" hidden="1"/>
    <cellStyle name="Hiperlink" xfId="250" builtinId="8" hidden="1"/>
    <cellStyle name="Hiperlink" xfId="252" builtinId="8" hidden="1"/>
    <cellStyle name="Hiperlink" xfId="254" builtinId="8" hidden="1"/>
    <cellStyle name="Hiperlink" xfId="256" builtinId="8" hidden="1"/>
    <cellStyle name="Hiperlink" xfId="258" builtinId="8" hidden="1"/>
    <cellStyle name="Hiperlink" xfId="260" builtinId="8" hidden="1"/>
    <cellStyle name="Hiperlink" xfId="262" builtinId="8" hidden="1"/>
    <cellStyle name="Hiperlink" xfId="264" builtinId="8" hidden="1"/>
    <cellStyle name="Hiperlink" xfId="266" builtinId="8" hidden="1"/>
    <cellStyle name="Hiperlink" xfId="268" builtinId="8" hidden="1"/>
    <cellStyle name="Hiperlink" xfId="270" builtinId="8" hidden="1"/>
    <cellStyle name="Hiperlink" xfId="272" builtinId="8" hidden="1"/>
    <cellStyle name="Hiperlink" xfId="274" builtinId="8" hidden="1"/>
    <cellStyle name="Hiperlink" xfId="276" builtinId="8" hidden="1"/>
    <cellStyle name="Hiperlink" xfId="278" builtinId="8" hidden="1"/>
    <cellStyle name="Hiperlink" xfId="280" builtinId="8" hidden="1"/>
    <cellStyle name="Hiperlink" xfId="282" builtinId="8" hidden="1"/>
    <cellStyle name="Hiperlink" xfId="284" builtinId="8" hidden="1"/>
    <cellStyle name="Hiperlink" xfId="286" builtinId="8" hidden="1"/>
    <cellStyle name="Hiperlink" xfId="288" builtinId="8" hidden="1"/>
    <cellStyle name="Hiperlink" xfId="290" builtinId="8" hidden="1"/>
    <cellStyle name="Hiperlink" xfId="292" builtinId="8" hidden="1"/>
    <cellStyle name="Hiperlink" xfId="294" builtinId="8" hidden="1"/>
    <cellStyle name="Hiperlink" xfId="296" builtinId="8" hidden="1"/>
    <cellStyle name="Hiperlink" xfId="298" builtinId="8" hidden="1"/>
    <cellStyle name="Hiperlink" xfId="300" builtinId="8" hidden="1"/>
    <cellStyle name="Hiperlink" xfId="302" builtinId="8" hidden="1"/>
    <cellStyle name="Hiperlink" xfId="304" builtinId="8" hidden="1"/>
    <cellStyle name="Hiperlink" xfId="306" builtinId="8" hidden="1"/>
    <cellStyle name="Hiperlink" xfId="308" builtinId="8" hidden="1"/>
    <cellStyle name="Hiperlink" xfId="310" builtinId="8" hidden="1"/>
    <cellStyle name="Hiperlink" xfId="312" builtinId="8" hidden="1"/>
    <cellStyle name="Hiperlink" xfId="314" builtinId="8" hidden="1"/>
    <cellStyle name="Hiperlink" xfId="316" builtinId="8" hidden="1"/>
    <cellStyle name="Hiperlink" xfId="318" builtinId="8" hidden="1"/>
    <cellStyle name="Hiperlink" xfId="320" builtinId="8" hidden="1"/>
    <cellStyle name="Hiperlink" xfId="322" builtinId="8" hidden="1"/>
    <cellStyle name="Hiperlink" xfId="324" builtinId="8" hidden="1"/>
    <cellStyle name="Hiperlink" xfId="326" builtinId="8" hidden="1"/>
    <cellStyle name="Hiperlink" xfId="328" builtinId="8" hidden="1"/>
    <cellStyle name="Hiperlink" xfId="330" builtinId="8" hidden="1"/>
    <cellStyle name="Hiperlink" xfId="332" builtinId="8" hidden="1"/>
    <cellStyle name="Hiperlink" xfId="334" builtinId="8" hidden="1"/>
    <cellStyle name="Hiperlink" xfId="336" builtinId="8" hidden="1"/>
    <cellStyle name="Hiperlink" xfId="338" builtinId="8" hidden="1"/>
    <cellStyle name="Hiperlink" xfId="340" builtinId="8" hidden="1"/>
    <cellStyle name="Hiperlink" xfId="342" builtinId="8" hidden="1"/>
    <cellStyle name="Hiperlink" xfId="344" builtinId="8" hidden="1"/>
    <cellStyle name="Hiperlink" xfId="346" builtinId="8" hidden="1"/>
    <cellStyle name="Hiperlink" xfId="348" builtinId="8" hidden="1"/>
    <cellStyle name="Hiperlink" xfId="350" builtinId="8" hidden="1"/>
    <cellStyle name="Hiperlink" xfId="352" builtinId="8" hidden="1"/>
    <cellStyle name="Hiperlink" xfId="354" builtinId="8" hidden="1"/>
    <cellStyle name="Hiperlink" xfId="356" builtinId="8" hidden="1"/>
    <cellStyle name="Hiperlink" xfId="358" builtinId="8" hidden="1"/>
    <cellStyle name="Hiperlink" xfId="360" builtinId="8" hidden="1"/>
    <cellStyle name="Hiperlink" xfId="362" builtinId="8" hidden="1"/>
    <cellStyle name="Hiperlink" xfId="364" builtinId="8" hidden="1"/>
    <cellStyle name="Hiperlink" xfId="366" builtinId="8" hidden="1"/>
    <cellStyle name="Hiperlink" xfId="368" builtinId="8" hidden="1"/>
    <cellStyle name="Hiperlink" xfId="370" builtinId="8" hidden="1"/>
    <cellStyle name="Hiperlink" xfId="372" builtinId="8" hidden="1"/>
    <cellStyle name="Hiperlink" xfId="374" builtinId="8" hidden="1"/>
    <cellStyle name="Hiperlink" xfId="376" builtinId="8" hidden="1"/>
    <cellStyle name="Hiperlink" xfId="378" builtinId="8" hidden="1"/>
    <cellStyle name="Hiperlink" xfId="380" builtinId="8" hidden="1"/>
    <cellStyle name="Hiperlink" xfId="382" builtinId="8" hidden="1"/>
    <cellStyle name="Hiperlink" xfId="384" builtinId="8" hidden="1"/>
    <cellStyle name="Hiperlink" xfId="386" builtinId="8" hidden="1"/>
    <cellStyle name="Hiperlink" xfId="388" builtinId="8" hidden="1"/>
    <cellStyle name="Hiperlink" xfId="390" builtinId="8" hidden="1"/>
    <cellStyle name="Hiperlink" xfId="392" builtinId="8" hidden="1"/>
    <cellStyle name="Hiperlink" xfId="394" builtinId="8" hidden="1"/>
    <cellStyle name="Hiperlink" xfId="396" builtinId="8" hidden="1"/>
    <cellStyle name="Hiperlink" xfId="398" builtinId="8" hidden="1"/>
    <cellStyle name="Hiperlink" xfId="400" builtinId="8" hidden="1"/>
    <cellStyle name="Hiperlink" xfId="402" builtinId="8" hidden="1"/>
    <cellStyle name="Hiperlink" xfId="404" builtinId="8" hidden="1"/>
    <cellStyle name="Hiperlink" xfId="406" builtinId="8" hidden="1"/>
    <cellStyle name="Hiperlink" xfId="408" builtinId="8" hidden="1"/>
    <cellStyle name="Hiperlink" xfId="410" builtinId="8" hidden="1"/>
    <cellStyle name="Hiperlink" xfId="412" builtinId="8" hidden="1"/>
    <cellStyle name="Hiperlink" xfId="414" builtinId="8" hidden="1"/>
    <cellStyle name="Hiperlink" xfId="416" builtinId="8" hidden="1"/>
    <cellStyle name="Hiperlink" xfId="418" builtinId="8" hidden="1"/>
    <cellStyle name="Hiperlink" xfId="420" builtinId="8" hidden="1"/>
    <cellStyle name="Hiperlink" xfId="422" builtinId="8" hidden="1"/>
    <cellStyle name="Hiperlink" xfId="424" builtinId="8" hidden="1"/>
    <cellStyle name="Hiperlink" xfId="426" builtinId="8" hidden="1"/>
    <cellStyle name="Hiperlink" xfId="428" builtinId="8" hidden="1"/>
    <cellStyle name="Hiperlink" xfId="430" builtinId="8" hidden="1"/>
    <cellStyle name="Hiperlink" xfId="432" builtinId="8" hidden="1"/>
    <cellStyle name="Hiperlink" xfId="434" builtinId="8" hidden="1"/>
    <cellStyle name="Hiperlink" xfId="436" builtinId="8" hidden="1"/>
    <cellStyle name="Hiperlink" xfId="438" builtinId="8" hidden="1"/>
    <cellStyle name="Hiperlink" xfId="440" builtinId="8" hidden="1"/>
    <cellStyle name="Hiperlink" xfId="442" builtinId="8" hidden="1"/>
    <cellStyle name="Hiperlink" xfId="444" builtinId="8" hidden="1"/>
    <cellStyle name="Hiperlink" xfId="446" builtinId="8" hidden="1"/>
    <cellStyle name="Hiperlink" xfId="448" builtinId="8" hidden="1"/>
    <cellStyle name="Hiperlink" xfId="450" builtinId="8" hidden="1"/>
    <cellStyle name="Hiperlink" xfId="452" builtinId="8" hidden="1"/>
    <cellStyle name="Hiperlink" xfId="454" builtinId="8" hidden="1"/>
    <cellStyle name="Hiperlink" xfId="456" builtinId="8" hidden="1"/>
    <cellStyle name="Hiperlink" xfId="458" builtinId="8" hidden="1"/>
    <cellStyle name="Hiperlink" xfId="460" builtinId="8" hidden="1"/>
    <cellStyle name="Hiperlink" xfId="462" builtinId="8" hidden="1"/>
    <cellStyle name="Hiperlink" xfId="464" builtinId="8" hidden="1"/>
    <cellStyle name="Hiperlink" xfId="466" builtinId="8" hidden="1"/>
    <cellStyle name="Hiperlink" xfId="468" builtinId="8" hidden="1"/>
    <cellStyle name="Hiperlink" xfId="470" builtinId="8" hidden="1"/>
    <cellStyle name="Hiperlink" xfId="472" builtinId="8" hidden="1"/>
    <cellStyle name="Hiperlink" xfId="474" builtinId="8" hidden="1"/>
    <cellStyle name="Hiperlink" xfId="476" builtinId="8" hidden="1"/>
    <cellStyle name="Hiperlink" xfId="478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Hiperlink Visitado" xfId="37" builtinId="9" hidden="1"/>
    <cellStyle name="Hiperlink Visitado" xfId="39" builtinId="9" hidden="1"/>
    <cellStyle name="Hiperlink Visitado" xfId="41" builtinId="9" hidden="1"/>
    <cellStyle name="Hiperlink Visitado" xfId="43" builtinId="9" hidden="1"/>
    <cellStyle name="Hiperlink Visitado" xfId="45" builtinId="9" hidden="1"/>
    <cellStyle name="Hiperlink Visitado" xfId="47" builtinId="9" hidden="1"/>
    <cellStyle name="Hiperlink Visitado" xfId="49" builtinId="9" hidden="1"/>
    <cellStyle name="Hiperlink Visitado" xfId="51" builtinId="9" hidden="1"/>
    <cellStyle name="Hiperlink Visitado" xfId="53" builtinId="9" hidden="1"/>
    <cellStyle name="Hiperlink Visitado" xfId="55" builtinId="9" hidden="1"/>
    <cellStyle name="Hiperlink Visitado" xfId="57" builtinId="9" hidden="1"/>
    <cellStyle name="Hiperlink Visitado" xfId="59" builtinId="9" hidden="1"/>
    <cellStyle name="Hiperlink Visitado" xfId="61" builtinId="9" hidden="1"/>
    <cellStyle name="Hiperlink Visitado" xfId="63" builtinId="9" hidden="1"/>
    <cellStyle name="Hiperlink Visitado" xfId="65" builtinId="9" hidden="1"/>
    <cellStyle name="Hiperlink Visitado" xfId="67" builtinId="9" hidden="1"/>
    <cellStyle name="Hiperlink Visitado" xfId="69" builtinId="9" hidden="1"/>
    <cellStyle name="Hiperlink Visitado" xfId="71" builtinId="9" hidden="1"/>
    <cellStyle name="Hiperlink Visitado" xfId="73" builtinId="9" hidden="1"/>
    <cellStyle name="Hiperlink Visitado" xfId="75" builtinId="9" hidden="1"/>
    <cellStyle name="Hiperlink Visitado" xfId="77" builtinId="9" hidden="1"/>
    <cellStyle name="Hiperlink Visitado" xfId="79" builtinId="9" hidden="1"/>
    <cellStyle name="Hiperlink Visitado" xfId="81" builtinId="9" hidden="1"/>
    <cellStyle name="Hiperlink Visitado" xfId="83" builtinId="9" hidden="1"/>
    <cellStyle name="Hiperlink Visitado" xfId="85" builtinId="9" hidden="1"/>
    <cellStyle name="Hiperlink Visitado" xfId="87" builtinId="9" hidden="1"/>
    <cellStyle name="Hiperlink Visitado" xfId="89" builtinId="9" hidden="1"/>
    <cellStyle name="Hiperlink Visitado" xfId="91" builtinId="9" hidden="1"/>
    <cellStyle name="Hiperlink Visitado" xfId="93" builtinId="9" hidden="1"/>
    <cellStyle name="Hiperlink Visitado" xfId="95" builtinId="9" hidden="1"/>
    <cellStyle name="Hiperlink Visitado" xfId="97" builtinId="9" hidden="1"/>
    <cellStyle name="Hiperlink Visitado" xfId="99" builtinId="9" hidden="1"/>
    <cellStyle name="Hiperlink Visitado" xfId="101" builtinId="9" hidden="1"/>
    <cellStyle name="Hiperlink Visitado" xfId="103" builtinId="9" hidden="1"/>
    <cellStyle name="Hiperlink Visitado" xfId="105" builtinId="9" hidden="1"/>
    <cellStyle name="Hiperlink Visitado" xfId="107" builtinId="9" hidden="1"/>
    <cellStyle name="Hiperlink Visitado" xfId="109" builtinId="9" hidden="1"/>
    <cellStyle name="Hiperlink Visitado" xfId="111" builtinId="9" hidden="1"/>
    <cellStyle name="Hiperlink Visitado" xfId="113" builtinId="9" hidden="1"/>
    <cellStyle name="Hiperlink Visitado" xfId="115" builtinId="9" hidden="1"/>
    <cellStyle name="Hiperlink Visitado" xfId="117" builtinId="9" hidden="1"/>
    <cellStyle name="Hiperlink Visitado" xfId="119" builtinId="9" hidden="1"/>
    <cellStyle name="Hiperlink Visitado" xfId="121" builtinId="9" hidden="1"/>
    <cellStyle name="Hiperlink Visitado" xfId="123" builtinId="9" hidden="1"/>
    <cellStyle name="Hiperlink Visitado" xfId="125" builtinId="9" hidden="1"/>
    <cellStyle name="Hiperlink Visitado" xfId="127" builtinId="9" hidden="1"/>
    <cellStyle name="Hiperlink Visitado" xfId="129" builtinId="9" hidden="1"/>
    <cellStyle name="Hiperlink Visitado" xfId="131" builtinId="9" hidden="1"/>
    <cellStyle name="Hiperlink Visitado" xfId="133" builtinId="9" hidden="1"/>
    <cellStyle name="Hiperlink Visitado" xfId="135" builtinId="9" hidden="1"/>
    <cellStyle name="Hiperlink Visitado" xfId="137" builtinId="9" hidden="1"/>
    <cellStyle name="Hiperlink Visitado" xfId="139" builtinId="9" hidden="1"/>
    <cellStyle name="Hiperlink Visitado" xfId="141" builtinId="9" hidden="1"/>
    <cellStyle name="Hiperlink Visitado" xfId="143" builtinId="9" hidden="1"/>
    <cellStyle name="Hiperlink Visitado" xfId="145" builtinId="9" hidden="1"/>
    <cellStyle name="Hiperlink Visitado" xfId="147" builtinId="9" hidden="1"/>
    <cellStyle name="Hiperlink Visitado" xfId="149" builtinId="9" hidden="1"/>
    <cellStyle name="Hiperlink Visitado" xfId="151" builtinId="9" hidden="1"/>
    <cellStyle name="Hiperlink Visitado" xfId="153" builtinId="9" hidden="1"/>
    <cellStyle name="Hiperlink Visitado" xfId="155" builtinId="9" hidden="1"/>
    <cellStyle name="Hiperlink Visitado" xfId="157" builtinId="9" hidden="1"/>
    <cellStyle name="Hiperlink Visitado" xfId="159" builtinId="9" hidden="1"/>
    <cellStyle name="Hiperlink Visitado" xfId="161" builtinId="9" hidden="1"/>
    <cellStyle name="Hiperlink Visitado" xfId="163" builtinId="9" hidden="1"/>
    <cellStyle name="Hiperlink Visitado" xfId="165" builtinId="9" hidden="1"/>
    <cellStyle name="Hiperlink Visitado" xfId="167" builtinId="9" hidden="1"/>
    <cellStyle name="Hiperlink Visitado" xfId="169" builtinId="9" hidden="1"/>
    <cellStyle name="Hiperlink Visitado" xfId="171" builtinId="9" hidden="1"/>
    <cellStyle name="Hiperlink Visitado" xfId="173" builtinId="9" hidden="1"/>
    <cellStyle name="Hiperlink Visitado" xfId="175" builtinId="9" hidden="1"/>
    <cellStyle name="Hiperlink Visitado" xfId="177" builtinId="9" hidden="1"/>
    <cellStyle name="Hiperlink Visitado" xfId="179" builtinId="9" hidden="1"/>
    <cellStyle name="Hiperlink Visitado" xfId="181" builtinId="9" hidden="1"/>
    <cellStyle name="Hiperlink Visitado" xfId="183" builtinId="9" hidden="1"/>
    <cellStyle name="Hiperlink Visitado" xfId="185" builtinId="9" hidden="1"/>
    <cellStyle name="Hiperlink Visitado" xfId="187" builtinId="9" hidden="1"/>
    <cellStyle name="Hiperlink Visitado" xfId="189" builtinId="9" hidden="1"/>
    <cellStyle name="Hiperlink Visitado" xfId="191" builtinId="9" hidden="1"/>
    <cellStyle name="Hiperlink Visitado" xfId="193" builtinId="9" hidden="1"/>
    <cellStyle name="Hiperlink Visitado" xfId="195" builtinId="9" hidden="1"/>
    <cellStyle name="Hiperlink Visitado" xfId="197" builtinId="9" hidden="1"/>
    <cellStyle name="Hiperlink Visitado" xfId="199" builtinId="9" hidden="1"/>
    <cellStyle name="Hiperlink Visitado" xfId="201" builtinId="9" hidden="1"/>
    <cellStyle name="Hiperlink Visitado" xfId="203" builtinId="9" hidden="1"/>
    <cellStyle name="Hiperlink Visitado" xfId="205" builtinId="9" hidden="1"/>
    <cellStyle name="Hiperlink Visitado" xfId="207" builtinId="9" hidden="1"/>
    <cellStyle name="Hiperlink Visitado" xfId="209" builtinId="9" hidden="1"/>
    <cellStyle name="Hiperlink Visitado" xfId="211" builtinId="9" hidden="1"/>
    <cellStyle name="Hiperlink Visitado" xfId="213" builtinId="9" hidden="1"/>
    <cellStyle name="Hiperlink Visitado" xfId="215" builtinId="9" hidden="1"/>
    <cellStyle name="Hiperlink Visitado" xfId="217" builtinId="9" hidden="1"/>
    <cellStyle name="Hiperlink Visitado" xfId="219" builtinId="9" hidden="1"/>
    <cellStyle name="Hiperlink Visitado" xfId="221" builtinId="9" hidden="1"/>
    <cellStyle name="Hiperlink Visitado" xfId="223" builtinId="9" hidden="1"/>
    <cellStyle name="Hiperlink Visitado" xfId="225" builtinId="9" hidden="1"/>
    <cellStyle name="Hiperlink Visitado" xfId="227" builtinId="9" hidden="1"/>
    <cellStyle name="Hiperlink Visitado" xfId="229" builtinId="9" hidden="1"/>
    <cellStyle name="Hiperlink Visitado" xfId="231" builtinId="9" hidden="1"/>
    <cellStyle name="Hiperlink Visitado" xfId="233" builtinId="9" hidden="1"/>
    <cellStyle name="Hiperlink Visitado" xfId="235" builtinId="9" hidden="1"/>
    <cellStyle name="Hiperlink Visitado" xfId="237" builtinId="9" hidden="1"/>
    <cellStyle name="Hiperlink Visitado" xfId="239" builtinId="9" hidden="1"/>
    <cellStyle name="Hiperlink Visitado" xfId="241" builtinId="9" hidden="1"/>
    <cellStyle name="Hiperlink Visitado" xfId="243" builtinId="9" hidden="1"/>
    <cellStyle name="Hiperlink Visitado" xfId="245" builtinId="9" hidden="1"/>
    <cellStyle name="Hiperlink Visitado" xfId="247" builtinId="9" hidden="1"/>
    <cellStyle name="Hiperlink Visitado" xfId="249" builtinId="9" hidden="1"/>
    <cellStyle name="Hiperlink Visitado" xfId="251" builtinId="9" hidden="1"/>
    <cellStyle name="Hiperlink Visitado" xfId="253" builtinId="9" hidden="1"/>
    <cellStyle name="Hiperlink Visitado" xfId="255" builtinId="9" hidden="1"/>
    <cellStyle name="Hiperlink Visitado" xfId="257" builtinId="9" hidden="1"/>
    <cellStyle name="Hiperlink Visitado" xfId="259" builtinId="9" hidden="1"/>
    <cellStyle name="Hiperlink Visitado" xfId="261" builtinId="9" hidden="1"/>
    <cellStyle name="Hiperlink Visitado" xfId="263" builtinId="9" hidden="1"/>
    <cellStyle name="Hiperlink Visitado" xfId="265" builtinId="9" hidden="1"/>
    <cellStyle name="Hiperlink Visitado" xfId="267" builtinId="9" hidden="1"/>
    <cellStyle name="Hiperlink Visitado" xfId="269" builtinId="9" hidden="1"/>
    <cellStyle name="Hiperlink Visitado" xfId="271" builtinId="9" hidden="1"/>
    <cellStyle name="Hiperlink Visitado" xfId="273" builtinId="9" hidden="1"/>
    <cellStyle name="Hiperlink Visitado" xfId="275" builtinId="9" hidden="1"/>
    <cellStyle name="Hiperlink Visitado" xfId="277" builtinId="9" hidden="1"/>
    <cellStyle name="Hiperlink Visitado" xfId="279" builtinId="9" hidden="1"/>
    <cellStyle name="Hiperlink Visitado" xfId="281" builtinId="9" hidden="1"/>
    <cellStyle name="Hiperlink Visitado" xfId="283" builtinId="9" hidden="1"/>
    <cellStyle name="Hiperlink Visitado" xfId="285" builtinId="9" hidden="1"/>
    <cellStyle name="Hiperlink Visitado" xfId="287" builtinId="9" hidden="1"/>
    <cellStyle name="Hiperlink Visitado" xfId="289" builtinId="9" hidden="1"/>
    <cellStyle name="Hiperlink Visitado" xfId="291" builtinId="9" hidden="1"/>
    <cellStyle name="Hiperlink Visitado" xfId="293" builtinId="9" hidden="1"/>
    <cellStyle name="Hiperlink Visitado" xfId="295" builtinId="9" hidden="1"/>
    <cellStyle name="Hiperlink Visitado" xfId="297" builtinId="9" hidden="1"/>
    <cellStyle name="Hiperlink Visitado" xfId="299" builtinId="9" hidden="1"/>
    <cellStyle name="Hiperlink Visitado" xfId="301" builtinId="9" hidden="1"/>
    <cellStyle name="Hiperlink Visitado" xfId="303" builtinId="9" hidden="1"/>
    <cellStyle name="Hiperlink Visitado" xfId="305" builtinId="9" hidden="1"/>
    <cellStyle name="Hiperlink Visitado" xfId="307" builtinId="9" hidden="1"/>
    <cellStyle name="Hiperlink Visitado" xfId="309" builtinId="9" hidden="1"/>
    <cellStyle name="Hiperlink Visitado" xfId="311" builtinId="9" hidden="1"/>
    <cellStyle name="Hiperlink Visitado" xfId="313" builtinId="9" hidden="1"/>
    <cellStyle name="Hiperlink Visitado" xfId="315" builtinId="9" hidden="1"/>
    <cellStyle name="Hiperlink Visitado" xfId="317" builtinId="9" hidden="1"/>
    <cellStyle name="Hiperlink Visitado" xfId="319" builtinId="9" hidden="1"/>
    <cellStyle name="Hiperlink Visitado" xfId="321" builtinId="9" hidden="1"/>
    <cellStyle name="Hiperlink Visitado" xfId="323" builtinId="9" hidden="1"/>
    <cellStyle name="Hiperlink Visitado" xfId="325" builtinId="9" hidden="1"/>
    <cellStyle name="Hiperlink Visitado" xfId="327" builtinId="9" hidden="1"/>
    <cellStyle name="Hiperlink Visitado" xfId="329" builtinId="9" hidden="1"/>
    <cellStyle name="Hiperlink Visitado" xfId="331" builtinId="9" hidden="1"/>
    <cellStyle name="Hiperlink Visitado" xfId="333" builtinId="9" hidden="1"/>
    <cellStyle name="Hiperlink Visitado" xfId="335" builtinId="9" hidden="1"/>
    <cellStyle name="Hiperlink Visitado" xfId="337" builtinId="9" hidden="1"/>
    <cellStyle name="Hiperlink Visitado" xfId="339" builtinId="9" hidden="1"/>
    <cellStyle name="Hiperlink Visitado" xfId="341" builtinId="9" hidden="1"/>
    <cellStyle name="Hiperlink Visitado" xfId="343" builtinId="9" hidden="1"/>
    <cellStyle name="Hiperlink Visitado" xfId="345" builtinId="9" hidden="1"/>
    <cellStyle name="Hiperlink Visitado" xfId="347" builtinId="9" hidden="1"/>
    <cellStyle name="Hiperlink Visitado" xfId="349" builtinId="9" hidden="1"/>
    <cellStyle name="Hiperlink Visitado" xfId="351" builtinId="9" hidden="1"/>
    <cellStyle name="Hiperlink Visitado" xfId="353" builtinId="9" hidden="1"/>
    <cellStyle name="Hiperlink Visitado" xfId="355" builtinId="9" hidden="1"/>
    <cellStyle name="Hiperlink Visitado" xfId="357" builtinId="9" hidden="1"/>
    <cellStyle name="Hiperlink Visitado" xfId="359" builtinId="9" hidden="1"/>
    <cellStyle name="Hiperlink Visitado" xfId="361" builtinId="9" hidden="1"/>
    <cellStyle name="Hiperlink Visitado" xfId="363" builtinId="9" hidden="1"/>
    <cellStyle name="Hiperlink Visitado" xfId="365" builtinId="9" hidden="1"/>
    <cellStyle name="Hiperlink Visitado" xfId="367" builtinId="9" hidden="1"/>
    <cellStyle name="Hiperlink Visitado" xfId="369" builtinId="9" hidden="1"/>
    <cellStyle name="Hiperlink Visitado" xfId="371" builtinId="9" hidden="1"/>
    <cellStyle name="Hiperlink Visitado" xfId="373" builtinId="9" hidden="1"/>
    <cellStyle name="Hiperlink Visitado" xfId="375" builtinId="9" hidden="1"/>
    <cellStyle name="Hiperlink Visitado" xfId="377" builtinId="9" hidden="1"/>
    <cellStyle name="Hiperlink Visitado" xfId="379" builtinId="9" hidden="1"/>
    <cellStyle name="Hiperlink Visitado" xfId="381" builtinId="9" hidden="1"/>
    <cellStyle name="Hiperlink Visitado" xfId="383" builtinId="9" hidden="1"/>
    <cellStyle name="Hiperlink Visitado" xfId="385" builtinId="9" hidden="1"/>
    <cellStyle name="Hiperlink Visitado" xfId="387" builtinId="9" hidden="1"/>
    <cellStyle name="Hiperlink Visitado" xfId="389" builtinId="9" hidden="1"/>
    <cellStyle name="Hiperlink Visitado" xfId="391" builtinId="9" hidden="1"/>
    <cellStyle name="Hiperlink Visitado" xfId="393" builtinId="9" hidden="1"/>
    <cellStyle name="Hiperlink Visitado" xfId="395" builtinId="9" hidden="1"/>
    <cellStyle name="Hiperlink Visitado" xfId="397" builtinId="9" hidden="1"/>
    <cellStyle name="Hiperlink Visitado" xfId="399" builtinId="9" hidden="1"/>
    <cellStyle name="Hiperlink Visitado" xfId="401" builtinId="9" hidden="1"/>
    <cellStyle name="Hiperlink Visitado" xfId="403" builtinId="9" hidden="1"/>
    <cellStyle name="Hiperlink Visitado" xfId="405" builtinId="9" hidden="1"/>
    <cellStyle name="Hiperlink Visitado" xfId="407" builtinId="9" hidden="1"/>
    <cellStyle name="Hiperlink Visitado" xfId="409" builtinId="9" hidden="1"/>
    <cellStyle name="Hiperlink Visitado" xfId="411" builtinId="9" hidden="1"/>
    <cellStyle name="Hiperlink Visitado" xfId="413" builtinId="9" hidden="1"/>
    <cellStyle name="Hiperlink Visitado" xfId="415" builtinId="9" hidden="1"/>
    <cellStyle name="Hiperlink Visitado" xfId="417" builtinId="9" hidden="1"/>
    <cellStyle name="Hiperlink Visitado" xfId="419" builtinId="9" hidden="1"/>
    <cellStyle name="Hiperlink Visitado" xfId="421" builtinId="9" hidden="1"/>
    <cellStyle name="Hiperlink Visitado" xfId="423" builtinId="9" hidden="1"/>
    <cellStyle name="Hiperlink Visitado" xfId="425" builtinId="9" hidden="1"/>
    <cellStyle name="Hiperlink Visitado" xfId="427" builtinId="9" hidden="1"/>
    <cellStyle name="Hiperlink Visitado" xfId="429" builtinId="9" hidden="1"/>
    <cellStyle name="Hiperlink Visitado" xfId="431" builtinId="9" hidden="1"/>
    <cellStyle name="Hiperlink Visitado" xfId="433" builtinId="9" hidden="1"/>
    <cellStyle name="Hiperlink Visitado" xfId="435" builtinId="9" hidden="1"/>
    <cellStyle name="Hiperlink Visitado" xfId="437" builtinId="9" hidden="1"/>
    <cellStyle name="Hiperlink Visitado" xfId="439" builtinId="9" hidden="1"/>
    <cellStyle name="Hiperlink Visitado" xfId="441" builtinId="9" hidden="1"/>
    <cellStyle name="Hiperlink Visitado" xfId="443" builtinId="9" hidden="1"/>
    <cellStyle name="Hiperlink Visitado" xfId="445" builtinId="9" hidden="1"/>
    <cellStyle name="Hiperlink Visitado" xfId="447" builtinId="9" hidden="1"/>
    <cellStyle name="Hiperlink Visitado" xfId="449" builtinId="9" hidden="1"/>
    <cellStyle name="Hiperlink Visitado" xfId="451" builtinId="9" hidden="1"/>
    <cellStyle name="Hiperlink Visitado" xfId="453" builtinId="9" hidden="1"/>
    <cellStyle name="Hiperlink Visitado" xfId="455" builtinId="9" hidden="1"/>
    <cellStyle name="Hiperlink Visitado" xfId="457" builtinId="9" hidden="1"/>
    <cellStyle name="Hiperlink Visitado" xfId="459" builtinId="9" hidden="1"/>
    <cellStyle name="Hiperlink Visitado" xfId="461" builtinId="9" hidden="1"/>
    <cellStyle name="Hiperlink Visitado" xfId="463" builtinId="9" hidden="1"/>
    <cellStyle name="Hiperlink Visitado" xfId="465" builtinId="9" hidden="1"/>
    <cellStyle name="Hiperlink Visitado" xfId="467" builtinId="9" hidden="1"/>
    <cellStyle name="Hiperlink Visitado" xfId="469" builtinId="9" hidden="1"/>
    <cellStyle name="Hiperlink Visitado" xfId="471" builtinId="9" hidden="1"/>
    <cellStyle name="Hiperlink Visitado" xfId="473" builtinId="9" hidden="1"/>
    <cellStyle name="Hiperlink Visitado" xfId="475" builtinId="9" hidden="1"/>
    <cellStyle name="Hiperlink Visitado" xfId="477" builtinId="9" hidden="1"/>
    <cellStyle name="Hiperlink Visitado" xfId="479" builtinId="9" hidden="1"/>
    <cellStyle name="Normal" xfId="0" builtinId="0"/>
    <cellStyle name="Vírgula" xfId="1" builtinId="3"/>
  </cellStyles>
  <dxfs count="7">
    <dxf>
      <fill>
        <patternFill patternType="solid">
          <fgColor indexed="64"/>
          <bgColor rgb="FFCCFFCC"/>
        </patternFill>
      </fill>
    </dxf>
    <dxf>
      <fill>
        <patternFill patternType="solid">
          <fgColor indexed="64"/>
          <bgColor rgb="FFCCFFCC"/>
        </patternFill>
      </fill>
    </dxf>
    <dxf>
      <fill>
        <patternFill patternType="solid">
          <fgColor indexed="64"/>
          <bgColor rgb="FFCCFFCC"/>
        </patternFill>
      </fill>
    </dxf>
    <dxf>
      <fill>
        <patternFill patternType="solid">
          <fgColor indexed="64"/>
          <bgColor rgb="FFCCFFCC"/>
        </patternFill>
      </fill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full!$T$4</c:f>
              <c:strCache>
                <c:ptCount val="1"/>
                <c:pt idx="0">
                  <c:v>volume 2</c:v>
                </c:pt>
              </c:strCache>
            </c:strRef>
          </c:tx>
          <c:invertIfNegative val="0"/>
          <c:cat>
            <c:strRef>
              <c:f>full!$S$5:$S$13</c:f>
              <c:strCache>
                <c:ptCount val="9"/>
                <c:pt idx="0">
                  <c:v>AB</c:v>
                </c:pt>
                <c:pt idx="1">
                  <c:v>AS</c:v>
                </c:pt>
                <c:pt idx="2">
                  <c:v>DA</c:v>
                </c:pt>
                <c:pt idx="3">
                  <c:v>DS</c:v>
                </c:pt>
                <c:pt idx="4">
                  <c:v>FS</c:v>
                </c:pt>
                <c:pt idx="5">
                  <c:v>PA</c:v>
                </c:pt>
                <c:pt idx="6">
                  <c:v>SA</c:v>
                </c:pt>
                <c:pt idx="7">
                  <c:v>SD</c:v>
                </c:pt>
                <c:pt idx="8">
                  <c:v>SP</c:v>
                </c:pt>
              </c:strCache>
            </c:strRef>
          </c:cat>
          <c:val>
            <c:numRef>
              <c:f>full!$T$5:$T$13</c:f>
              <c:numCache>
                <c:formatCode>0.000</c:formatCode>
                <c:ptCount val="9"/>
                <c:pt idx="0">
                  <c:v>0.14750331914060505</c:v>
                </c:pt>
                <c:pt idx="1">
                  <c:v>3.4553913025099865E-2</c:v>
                </c:pt>
                <c:pt idx="2">
                  <c:v>2.0620012045795264E-3</c:v>
                </c:pt>
                <c:pt idx="3">
                  <c:v>0.72279844773079516</c:v>
                </c:pt>
                <c:pt idx="4">
                  <c:v>7.457705429295633E-2</c:v>
                </c:pt>
                <c:pt idx="5">
                  <c:v>7.7972706104481281E-3</c:v>
                </c:pt>
                <c:pt idx="6">
                  <c:v>1.4351751679676759E-3</c:v>
                </c:pt>
                <c:pt idx="7">
                  <c:v>8.4795124777324107E-3</c:v>
                </c:pt>
                <c:pt idx="8">
                  <c:v>7.9330634981614396E-4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22-5944-9942-61D6C650A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6169816"/>
        <c:axId val="1976172168"/>
      </c:barChart>
      <c:catAx>
        <c:axId val="1976169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76172168"/>
        <c:crosses val="autoZero"/>
        <c:auto val="1"/>
        <c:lblAlgn val="ctr"/>
        <c:lblOffset val="100"/>
        <c:noMultiLvlLbl val="0"/>
      </c:catAx>
      <c:valAx>
        <c:axId val="1976172168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976169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full!$T$149</c:f>
              <c:strCache>
                <c:ptCount val="1"/>
                <c:pt idx="0">
                  <c:v> volume 11 </c:v>
                </c:pt>
              </c:strCache>
            </c:strRef>
          </c:tx>
          <c:invertIfNegative val="0"/>
          <c:cat>
            <c:strRef>
              <c:f>full!$S$150:$S$155</c:f>
              <c:strCache>
                <c:ptCount val="6"/>
                <c:pt idx="0">
                  <c:v>AS</c:v>
                </c:pt>
                <c:pt idx="1">
                  <c:v>DM</c:v>
                </c:pt>
                <c:pt idx="2">
                  <c:v>DS</c:v>
                </c:pt>
                <c:pt idx="3">
                  <c:v>LA</c:v>
                </c:pt>
                <c:pt idx="4">
                  <c:v>LD</c:v>
                </c:pt>
                <c:pt idx="5">
                  <c:v>RM</c:v>
                </c:pt>
              </c:strCache>
            </c:strRef>
          </c:cat>
          <c:val>
            <c:numRef>
              <c:f>full!$T$150:$T$155</c:f>
              <c:numCache>
                <c:formatCode>_-* #,##0.000_-;\-* #,##0.000_-;_-* "-"??_-;_-@_-</c:formatCode>
                <c:ptCount val="6"/>
                <c:pt idx="0">
                  <c:v>0.19943711608458081</c:v>
                </c:pt>
                <c:pt idx="1">
                  <c:v>4.838664494888097E-3</c:v>
                </c:pt>
                <c:pt idx="2">
                  <c:v>0.27198629293994003</c:v>
                </c:pt>
                <c:pt idx="3">
                  <c:v>4.0884949441205416E-2</c:v>
                </c:pt>
                <c:pt idx="4">
                  <c:v>0.4803300003449813</c:v>
                </c:pt>
                <c:pt idx="5">
                  <c:v>2.522976694404325E-3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A8-7648-B01F-28D0423A1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82097896"/>
        <c:axId val="1988598200"/>
      </c:barChart>
      <c:catAx>
        <c:axId val="-1982097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88598200"/>
        <c:crosses val="autoZero"/>
        <c:auto val="1"/>
        <c:lblAlgn val="ctr"/>
        <c:lblOffset val="100"/>
        <c:noMultiLvlLbl val="0"/>
      </c:catAx>
      <c:valAx>
        <c:axId val="1988598200"/>
        <c:scaling>
          <c:orientation val="minMax"/>
        </c:scaling>
        <c:delete val="0"/>
        <c:axPos val="l"/>
        <c:majorGridlines/>
        <c:numFmt formatCode="_-* #,##0.000_-;\-* #,##0.000_-;_-* &quot;-&quot;??_-;_-@_-" sourceLinked="1"/>
        <c:majorTickMark val="out"/>
        <c:minorTickMark val="none"/>
        <c:tickLblPos val="nextTo"/>
        <c:crossAx val="-1982097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full!$T$158</c:f>
              <c:strCache>
                <c:ptCount val="1"/>
                <c:pt idx="0">
                  <c:v> volume 12 </c:v>
                </c:pt>
              </c:strCache>
            </c:strRef>
          </c:tx>
          <c:invertIfNegative val="0"/>
          <c:cat>
            <c:strRef>
              <c:f>full!$S$159:$S$166</c:f>
              <c:strCache>
                <c:ptCount val="8"/>
                <c:pt idx="0">
                  <c:v>AA</c:v>
                </c:pt>
                <c:pt idx="1">
                  <c:v>AB</c:v>
                </c:pt>
                <c:pt idx="2">
                  <c:v>AS</c:v>
                </c:pt>
                <c:pt idx="3">
                  <c:v>DA</c:v>
                </c:pt>
                <c:pt idx="4">
                  <c:v>DB</c:v>
                </c:pt>
                <c:pt idx="5">
                  <c:v>DS</c:v>
                </c:pt>
                <c:pt idx="6">
                  <c:v>LB</c:v>
                </c:pt>
                <c:pt idx="7">
                  <c:v>LG</c:v>
                </c:pt>
              </c:strCache>
            </c:strRef>
          </c:cat>
          <c:val>
            <c:numRef>
              <c:f>full!$T$159:$T$166</c:f>
              <c:numCache>
                <c:formatCode>_-* #,##0.000_-;\-* #,##0.000_-;_-* "-"??_-;_-@_-</c:formatCode>
                <c:ptCount val="8"/>
                <c:pt idx="0">
                  <c:v>8.9989310757866744E-2</c:v>
                </c:pt>
                <c:pt idx="1">
                  <c:v>0.63463652032081619</c:v>
                </c:pt>
                <c:pt idx="2">
                  <c:v>2.0849645955497605E-2</c:v>
                </c:pt>
                <c:pt idx="3">
                  <c:v>2.5468555107267782E-2</c:v>
                </c:pt>
                <c:pt idx="4">
                  <c:v>0.22546551827054129</c:v>
                </c:pt>
                <c:pt idx="5">
                  <c:v>2.0999532143376118E-3</c:v>
                </c:pt>
                <c:pt idx="6">
                  <c:v>1.272120714719528E-3</c:v>
                </c:pt>
                <c:pt idx="7">
                  <c:v>2.1837565895311672E-4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56-D54E-9862-D46CADF89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82106792"/>
        <c:axId val="1988229688"/>
      </c:barChart>
      <c:catAx>
        <c:axId val="-1982106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88229688"/>
        <c:crosses val="autoZero"/>
        <c:auto val="1"/>
        <c:lblAlgn val="ctr"/>
        <c:lblOffset val="100"/>
        <c:noMultiLvlLbl val="0"/>
      </c:catAx>
      <c:valAx>
        <c:axId val="1988229688"/>
        <c:scaling>
          <c:orientation val="minMax"/>
        </c:scaling>
        <c:delete val="0"/>
        <c:axPos val="l"/>
        <c:majorGridlines/>
        <c:numFmt formatCode="_-* #,##0.000_-;\-* #,##0.000_-;_-* &quot;-&quot;??_-;_-@_-" sourceLinked="1"/>
        <c:majorTickMark val="out"/>
        <c:minorTickMark val="none"/>
        <c:tickLblPos val="nextTo"/>
        <c:crossAx val="-1982106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full!$T$169</c:f>
              <c:strCache>
                <c:ptCount val="1"/>
                <c:pt idx="0">
                  <c:v> volume 13 </c:v>
                </c:pt>
              </c:strCache>
            </c:strRef>
          </c:tx>
          <c:invertIfNegative val="0"/>
          <c:cat>
            <c:strRef>
              <c:f>full!$S$170:$S$178</c:f>
              <c:strCache>
                <c:ptCount val="9"/>
                <c:pt idx="0">
                  <c:v>AA</c:v>
                </c:pt>
                <c:pt idx="1">
                  <c:v>AB</c:v>
                </c:pt>
                <c:pt idx="2">
                  <c:v>DA</c:v>
                </c:pt>
                <c:pt idx="3">
                  <c:v>DB</c:v>
                </c:pt>
                <c:pt idx="4">
                  <c:v>DS</c:v>
                </c:pt>
                <c:pt idx="5">
                  <c:v>LA</c:v>
                </c:pt>
                <c:pt idx="6">
                  <c:v>LD</c:v>
                </c:pt>
                <c:pt idx="7">
                  <c:v>LG</c:v>
                </c:pt>
                <c:pt idx="8">
                  <c:v>PA</c:v>
                </c:pt>
              </c:strCache>
            </c:strRef>
          </c:cat>
          <c:val>
            <c:numRef>
              <c:f>full!$T$170:$T$178</c:f>
              <c:numCache>
                <c:formatCode>_-* #,##0.000_-;\-* #,##0.000_-;_-* "-"??_-;_-@_-</c:formatCode>
                <c:ptCount val="9"/>
                <c:pt idx="0">
                  <c:v>0.11229317946866103</c:v>
                </c:pt>
                <c:pt idx="1">
                  <c:v>0.72664378658156126</c:v>
                </c:pt>
                <c:pt idx="2">
                  <c:v>1.158182871290464E-2</c:v>
                </c:pt>
                <c:pt idx="3">
                  <c:v>0.12806531145484751</c:v>
                </c:pt>
                <c:pt idx="4">
                  <c:v>1.0267642127060333E-2</c:v>
                </c:pt>
                <c:pt idx="5">
                  <c:v>2.7211830689234E-4</c:v>
                </c:pt>
                <c:pt idx="6">
                  <c:v>4.7720531300312801E-3</c:v>
                </c:pt>
                <c:pt idx="7">
                  <c:v>5.3899536859084943E-3</c:v>
                </c:pt>
                <c:pt idx="8">
                  <c:v>7.1412653213316114E-4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FB-0F41-AAEF-9354B2BAA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8590232"/>
        <c:axId val="1988582760"/>
      </c:barChart>
      <c:catAx>
        <c:axId val="1988590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88582760"/>
        <c:crosses val="autoZero"/>
        <c:auto val="1"/>
        <c:lblAlgn val="ctr"/>
        <c:lblOffset val="100"/>
        <c:noMultiLvlLbl val="0"/>
      </c:catAx>
      <c:valAx>
        <c:axId val="1988582760"/>
        <c:scaling>
          <c:orientation val="minMax"/>
        </c:scaling>
        <c:delete val="0"/>
        <c:axPos val="l"/>
        <c:majorGridlines/>
        <c:numFmt formatCode="_-* #,##0.000_-;\-* #,##0.000_-;_-* &quot;-&quot;??_-;_-@_-" sourceLinked="1"/>
        <c:majorTickMark val="out"/>
        <c:minorTickMark val="none"/>
        <c:tickLblPos val="nextTo"/>
        <c:crossAx val="1988590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full!$T$181</c:f>
              <c:strCache>
                <c:ptCount val="1"/>
                <c:pt idx="0">
                  <c:v> volume 14 </c:v>
                </c:pt>
              </c:strCache>
            </c:strRef>
          </c:tx>
          <c:invertIfNegative val="0"/>
          <c:cat>
            <c:strRef>
              <c:f>full!$S$182:$S$192</c:f>
              <c:strCache>
                <c:ptCount val="11"/>
                <c:pt idx="0">
                  <c:v>AA</c:v>
                </c:pt>
                <c:pt idx="1">
                  <c:v>AB</c:v>
                </c:pt>
                <c:pt idx="2">
                  <c:v>AS</c:v>
                </c:pt>
                <c:pt idx="3">
                  <c:v>DA</c:v>
                </c:pt>
                <c:pt idx="4">
                  <c:v>DB</c:v>
                </c:pt>
                <c:pt idx="5">
                  <c:v>DS</c:v>
                </c:pt>
                <c:pt idx="6">
                  <c:v>LA</c:v>
                </c:pt>
                <c:pt idx="7">
                  <c:v>LB</c:v>
                </c:pt>
                <c:pt idx="8">
                  <c:v>LD</c:v>
                </c:pt>
                <c:pt idx="9">
                  <c:v>PA</c:v>
                </c:pt>
                <c:pt idx="10">
                  <c:v>RM</c:v>
                </c:pt>
              </c:strCache>
            </c:strRef>
          </c:cat>
          <c:val>
            <c:numRef>
              <c:f>full!$T$182:$T$192</c:f>
              <c:numCache>
                <c:formatCode>_-* #,##0.000_-;\-* #,##0.000_-;_-* "-"??_-;_-@_-</c:formatCode>
                <c:ptCount val="11"/>
                <c:pt idx="0">
                  <c:v>5.0321368923794234E-2</c:v>
                </c:pt>
                <c:pt idx="1">
                  <c:v>2.3461272532665305E-3</c:v>
                </c:pt>
                <c:pt idx="2">
                  <c:v>1.6075713032346833E-4</c:v>
                </c:pt>
                <c:pt idx="3">
                  <c:v>0.13497534331998598</c:v>
                </c:pt>
                <c:pt idx="4">
                  <c:v>0.47530024811792743</c:v>
                </c:pt>
                <c:pt idx="5">
                  <c:v>0.12019692854696594</c:v>
                </c:pt>
                <c:pt idx="6">
                  <c:v>8.730307664041705E-3</c:v>
                </c:pt>
                <c:pt idx="7">
                  <c:v>9.9895489208153172E-3</c:v>
                </c:pt>
                <c:pt idx="8">
                  <c:v>0.18966971247016609</c:v>
                </c:pt>
                <c:pt idx="9">
                  <c:v>6.4864471636912144E-3</c:v>
                </c:pt>
                <c:pt idx="10">
                  <c:v>1.8232104890219844E-3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E-8A43-91FC-4ADE57D82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407096"/>
        <c:axId val="1888410104"/>
      </c:barChart>
      <c:catAx>
        <c:axId val="1888407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88410104"/>
        <c:crosses val="autoZero"/>
        <c:auto val="1"/>
        <c:lblAlgn val="ctr"/>
        <c:lblOffset val="100"/>
        <c:noMultiLvlLbl val="0"/>
      </c:catAx>
      <c:valAx>
        <c:axId val="1888410104"/>
        <c:scaling>
          <c:orientation val="minMax"/>
        </c:scaling>
        <c:delete val="0"/>
        <c:axPos val="l"/>
        <c:majorGridlines/>
        <c:numFmt formatCode="_-* #,##0.000_-;\-* #,##0.000_-;_-* &quot;-&quot;??_-;_-@_-" sourceLinked="1"/>
        <c:majorTickMark val="out"/>
        <c:minorTickMark val="none"/>
        <c:tickLblPos val="nextTo"/>
        <c:crossAx val="1888407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full!$T$195</c:f>
              <c:strCache>
                <c:ptCount val="1"/>
                <c:pt idx="0">
                  <c:v> volume 15 </c:v>
                </c:pt>
              </c:strCache>
            </c:strRef>
          </c:tx>
          <c:invertIfNegative val="0"/>
          <c:cat>
            <c:strRef>
              <c:f>full!$S$196:$S$201</c:f>
              <c:strCache>
                <c:ptCount val="6"/>
                <c:pt idx="0">
                  <c:v>AA</c:v>
                </c:pt>
                <c:pt idx="1">
                  <c:v>AB</c:v>
                </c:pt>
                <c:pt idx="2">
                  <c:v>DA</c:v>
                </c:pt>
                <c:pt idx="3">
                  <c:v>DB</c:v>
                </c:pt>
                <c:pt idx="4">
                  <c:v>PA</c:v>
                </c:pt>
                <c:pt idx="5">
                  <c:v>SP</c:v>
                </c:pt>
              </c:strCache>
            </c:strRef>
          </c:cat>
          <c:val>
            <c:numRef>
              <c:f>full!$T$196:$T$201</c:f>
              <c:numCache>
                <c:formatCode>_-* #,##0.000_-;\-* #,##0.000_-;_-* "-"??_-;_-@_-</c:formatCode>
                <c:ptCount val="6"/>
                <c:pt idx="0">
                  <c:v>0.11652155546776913</c:v>
                </c:pt>
                <c:pt idx="1">
                  <c:v>0.42063130673237664</c:v>
                </c:pt>
                <c:pt idx="2">
                  <c:v>6.5528205452787411E-2</c:v>
                </c:pt>
                <c:pt idx="3">
                  <c:v>0.39592231286763852</c:v>
                </c:pt>
                <c:pt idx="4">
                  <c:v>9.8641633736506139E-4</c:v>
                </c:pt>
                <c:pt idx="5">
                  <c:v>4.1020314206325248E-4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F2-364C-8578-295A117D9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8585912"/>
        <c:axId val="1988603208"/>
      </c:barChart>
      <c:catAx>
        <c:axId val="1988585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88603208"/>
        <c:crosses val="autoZero"/>
        <c:auto val="1"/>
        <c:lblAlgn val="ctr"/>
        <c:lblOffset val="100"/>
        <c:noMultiLvlLbl val="0"/>
      </c:catAx>
      <c:valAx>
        <c:axId val="1988603208"/>
        <c:scaling>
          <c:orientation val="minMax"/>
        </c:scaling>
        <c:delete val="0"/>
        <c:axPos val="l"/>
        <c:majorGridlines/>
        <c:numFmt formatCode="_-* #,##0.000_-;\-* #,##0.000_-;_-* &quot;-&quot;??_-;_-@_-" sourceLinked="1"/>
        <c:majorTickMark val="out"/>
        <c:minorTickMark val="none"/>
        <c:tickLblPos val="nextTo"/>
        <c:crossAx val="1988585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full!$T$204</c:f>
              <c:strCache>
                <c:ptCount val="1"/>
                <c:pt idx="0">
                  <c:v> volume 16 </c:v>
                </c:pt>
              </c:strCache>
            </c:strRef>
          </c:tx>
          <c:invertIfNegative val="0"/>
          <c:cat>
            <c:strRef>
              <c:f>full!$S$205:$S$216</c:f>
              <c:strCache>
                <c:ptCount val="12"/>
                <c:pt idx="0">
                  <c:v>AA</c:v>
                </c:pt>
                <c:pt idx="1">
                  <c:v>AB</c:v>
                </c:pt>
                <c:pt idx="2">
                  <c:v>AS</c:v>
                </c:pt>
                <c:pt idx="3">
                  <c:v>DA</c:v>
                </c:pt>
                <c:pt idx="4">
                  <c:v>DB</c:v>
                </c:pt>
                <c:pt idx="5">
                  <c:v>DS</c:v>
                </c:pt>
                <c:pt idx="6">
                  <c:v>FS</c:v>
                </c:pt>
                <c:pt idx="7">
                  <c:v>PA</c:v>
                </c:pt>
                <c:pt idx="8">
                  <c:v>SA</c:v>
                </c:pt>
                <c:pt idx="9">
                  <c:v>SD</c:v>
                </c:pt>
                <c:pt idx="10">
                  <c:v>SG</c:v>
                </c:pt>
                <c:pt idx="11">
                  <c:v>SP</c:v>
                </c:pt>
              </c:strCache>
            </c:strRef>
          </c:cat>
          <c:val>
            <c:numRef>
              <c:f>full!$T$205:$T$216</c:f>
              <c:numCache>
                <c:formatCode>_-* #,##0.000_-;\-* #,##0.000_-;_-* "-"??_-;_-@_-</c:formatCode>
                <c:ptCount val="12"/>
                <c:pt idx="0">
                  <c:v>1.2832732880277878E-2</c:v>
                </c:pt>
                <c:pt idx="1">
                  <c:v>0.14572305948931616</c:v>
                </c:pt>
                <c:pt idx="2">
                  <c:v>0.58921483032947397</c:v>
                </c:pt>
                <c:pt idx="3">
                  <c:v>1.2150469134414119E-2</c:v>
                </c:pt>
                <c:pt idx="4">
                  <c:v>4.835218074025744E-2</c:v>
                </c:pt>
                <c:pt idx="5">
                  <c:v>0.11201625763497292</c:v>
                </c:pt>
                <c:pt idx="6">
                  <c:v>2.3846148292928342E-3</c:v>
                </c:pt>
                <c:pt idx="7">
                  <c:v>4.3967595072883295E-3</c:v>
                </c:pt>
                <c:pt idx="8">
                  <c:v>1.7687275549133255E-2</c:v>
                </c:pt>
                <c:pt idx="9">
                  <c:v>3.1207791831834475E-2</c:v>
                </c:pt>
                <c:pt idx="10">
                  <c:v>1.7390192733921508E-3</c:v>
                </c:pt>
                <c:pt idx="11">
                  <c:v>2.2295008800346489E-2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FE-2F45-BDE0-CBF5045BD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7910952"/>
        <c:axId val="1988652248"/>
      </c:barChart>
      <c:catAx>
        <c:axId val="2007910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88652248"/>
        <c:crosses val="autoZero"/>
        <c:auto val="1"/>
        <c:lblAlgn val="ctr"/>
        <c:lblOffset val="100"/>
        <c:noMultiLvlLbl val="0"/>
      </c:catAx>
      <c:valAx>
        <c:axId val="1988652248"/>
        <c:scaling>
          <c:orientation val="minMax"/>
        </c:scaling>
        <c:delete val="0"/>
        <c:axPos val="l"/>
        <c:majorGridlines/>
        <c:numFmt formatCode="_-* #,##0.000_-;\-* #,##0.000_-;_-* &quot;-&quot;??_-;_-@_-" sourceLinked="1"/>
        <c:majorTickMark val="out"/>
        <c:minorTickMark val="none"/>
        <c:tickLblPos val="nextTo"/>
        <c:crossAx val="2007910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full!$T$219</c:f>
              <c:strCache>
                <c:ptCount val="1"/>
                <c:pt idx="0">
                  <c:v> volume 17 </c:v>
                </c:pt>
              </c:strCache>
            </c:strRef>
          </c:tx>
          <c:invertIfNegative val="0"/>
          <c:cat>
            <c:strRef>
              <c:f>full!$S$220:$S$229</c:f>
              <c:strCache>
                <c:ptCount val="10"/>
                <c:pt idx="0">
                  <c:v>AA</c:v>
                </c:pt>
                <c:pt idx="1">
                  <c:v>AB</c:v>
                </c:pt>
                <c:pt idx="2">
                  <c:v>AS</c:v>
                </c:pt>
                <c:pt idx="3">
                  <c:v>DA</c:v>
                </c:pt>
                <c:pt idx="4">
                  <c:v>DB</c:v>
                </c:pt>
                <c:pt idx="5">
                  <c:v>DS</c:v>
                </c:pt>
                <c:pt idx="6">
                  <c:v>PA</c:v>
                </c:pt>
                <c:pt idx="7">
                  <c:v>SA</c:v>
                </c:pt>
                <c:pt idx="8">
                  <c:v>SG</c:v>
                </c:pt>
                <c:pt idx="9">
                  <c:v>SP</c:v>
                </c:pt>
              </c:strCache>
            </c:strRef>
          </c:cat>
          <c:val>
            <c:numRef>
              <c:f>full!$T$220:$T$229</c:f>
              <c:numCache>
                <c:formatCode>_-* #,##0.000_-;\-* #,##0.000_-;_-* "-"??_-;_-@_-</c:formatCode>
                <c:ptCount val="10"/>
                <c:pt idx="0">
                  <c:v>4.5695705935527728E-2</c:v>
                </c:pt>
                <c:pt idx="1">
                  <c:v>0.14131678548391188</c:v>
                </c:pt>
                <c:pt idx="2">
                  <c:v>6.477248527904658E-3</c:v>
                </c:pt>
                <c:pt idx="3">
                  <c:v>9.2655152974638749E-2</c:v>
                </c:pt>
                <c:pt idx="4">
                  <c:v>0.61467999360600756</c:v>
                </c:pt>
                <c:pt idx="5">
                  <c:v>7.7652898474135701E-2</c:v>
                </c:pt>
                <c:pt idx="6">
                  <c:v>1.4433733020568433E-2</c:v>
                </c:pt>
                <c:pt idx="7">
                  <c:v>3.0651842012159637E-5</c:v>
                </c:pt>
                <c:pt idx="8">
                  <c:v>3.2731824808232527E-3</c:v>
                </c:pt>
                <c:pt idx="9">
                  <c:v>3.7846476544697526E-3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39-7548-BED1-806484C7A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8294968"/>
        <c:axId val="1988678584"/>
      </c:barChart>
      <c:catAx>
        <c:axId val="1988294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88678584"/>
        <c:crosses val="autoZero"/>
        <c:auto val="1"/>
        <c:lblAlgn val="ctr"/>
        <c:lblOffset val="100"/>
        <c:noMultiLvlLbl val="0"/>
      </c:catAx>
      <c:valAx>
        <c:axId val="1988678584"/>
        <c:scaling>
          <c:orientation val="minMax"/>
        </c:scaling>
        <c:delete val="0"/>
        <c:axPos val="l"/>
        <c:majorGridlines/>
        <c:numFmt formatCode="_-* #,##0.000_-;\-* #,##0.000_-;_-* &quot;-&quot;??_-;_-@_-" sourceLinked="1"/>
        <c:majorTickMark val="out"/>
        <c:minorTickMark val="none"/>
        <c:tickLblPos val="nextTo"/>
        <c:crossAx val="1988294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full!$T$232</c:f>
              <c:strCache>
                <c:ptCount val="1"/>
                <c:pt idx="0">
                  <c:v> volume 18 </c:v>
                </c:pt>
              </c:strCache>
            </c:strRef>
          </c:tx>
          <c:invertIfNegative val="0"/>
          <c:cat>
            <c:strRef>
              <c:f>full!$S$233:$S$244</c:f>
              <c:strCache>
                <c:ptCount val="12"/>
                <c:pt idx="0">
                  <c:v>AA</c:v>
                </c:pt>
                <c:pt idx="1">
                  <c:v>AB</c:v>
                </c:pt>
                <c:pt idx="2">
                  <c:v>AS</c:v>
                </c:pt>
                <c:pt idx="3">
                  <c:v>DA</c:v>
                </c:pt>
                <c:pt idx="4">
                  <c:v>DB</c:v>
                </c:pt>
                <c:pt idx="5">
                  <c:v>DS</c:v>
                </c:pt>
                <c:pt idx="6">
                  <c:v>LA</c:v>
                </c:pt>
                <c:pt idx="7">
                  <c:v>LB</c:v>
                </c:pt>
                <c:pt idx="8">
                  <c:v>LD</c:v>
                </c:pt>
                <c:pt idx="9">
                  <c:v>LG</c:v>
                </c:pt>
                <c:pt idx="10">
                  <c:v>PA</c:v>
                </c:pt>
                <c:pt idx="11">
                  <c:v>RM</c:v>
                </c:pt>
              </c:strCache>
            </c:strRef>
          </c:cat>
          <c:val>
            <c:numRef>
              <c:f>full!$T$233:$T$244</c:f>
              <c:numCache>
                <c:formatCode>_-* #,##0.000_-;\-* #,##0.000_-;_-* "-"??_-;_-@_-</c:formatCode>
                <c:ptCount val="12"/>
                <c:pt idx="0">
                  <c:v>2.2679308868530541E-2</c:v>
                </c:pt>
                <c:pt idx="1">
                  <c:v>1.6086639792047466E-2</c:v>
                </c:pt>
                <c:pt idx="2">
                  <c:v>4.9644427694103756E-4</c:v>
                </c:pt>
                <c:pt idx="3">
                  <c:v>0.11920609540921054</c:v>
                </c:pt>
                <c:pt idx="4">
                  <c:v>0.58324219208593675</c:v>
                </c:pt>
                <c:pt idx="5">
                  <c:v>6.2360666563344117E-2</c:v>
                </c:pt>
                <c:pt idx="6">
                  <c:v>5.5087628285687466E-2</c:v>
                </c:pt>
                <c:pt idx="7">
                  <c:v>1.2131523530416556E-2</c:v>
                </c:pt>
                <c:pt idx="8">
                  <c:v>0.11339426016804148</c:v>
                </c:pt>
                <c:pt idx="9">
                  <c:v>1.0944331584597879E-2</c:v>
                </c:pt>
                <c:pt idx="10">
                  <c:v>4.3539845933427369E-3</c:v>
                </c:pt>
                <c:pt idx="11">
                  <c:v>1.6924841903671689E-5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F9-9742-89C5-8E9A63ECE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8669240"/>
        <c:axId val="1888421864"/>
      </c:barChart>
      <c:catAx>
        <c:axId val="1988669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88421864"/>
        <c:crosses val="autoZero"/>
        <c:auto val="1"/>
        <c:lblAlgn val="ctr"/>
        <c:lblOffset val="100"/>
        <c:noMultiLvlLbl val="0"/>
      </c:catAx>
      <c:valAx>
        <c:axId val="1888421864"/>
        <c:scaling>
          <c:orientation val="minMax"/>
        </c:scaling>
        <c:delete val="0"/>
        <c:axPos val="l"/>
        <c:majorGridlines/>
        <c:numFmt formatCode="_-* #,##0.000_-;\-* #,##0.000_-;_-* &quot;-&quot;??_-;_-@_-" sourceLinked="1"/>
        <c:majorTickMark val="out"/>
        <c:minorTickMark val="none"/>
        <c:tickLblPos val="nextTo"/>
        <c:crossAx val="1988669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full!$T$247</c:f>
              <c:strCache>
                <c:ptCount val="1"/>
                <c:pt idx="0">
                  <c:v> volume 19 </c:v>
                </c:pt>
              </c:strCache>
            </c:strRef>
          </c:tx>
          <c:invertIfNegative val="0"/>
          <c:cat>
            <c:strRef>
              <c:f>full!$S$248:$S$261</c:f>
              <c:strCache>
                <c:ptCount val="14"/>
                <c:pt idx="0">
                  <c:v>AA</c:v>
                </c:pt>
                <c:pt idx="1">
                  <c:v>AB</c:v>
                </c:pt>
                <c:pt idx="2">
                  <c:v>AS</c:v>
                </c:pt>
                <c:pt idx="3">
                  <c:v>CB</c:v>
                </c:pt>
                <c:pt idx="4">
                  <c:v>DA</c:v>
                </c:pt>
                <c:pt idx="5">
                  <c:v>DS</c:v>
                </c:pt>
                <c:pt idx="6">
                  <c:v>FA</c:v>
                </c:pt>
                <c:pt idx="7">
                  <c:v>FB</c:v>
                </c:pt>
                <c:pt idx="8">
                  <c:v>FS</c:v>
                </c:pt>
                <c:pt idx="9">
                  <c:v>PA</c:v>
                </c:pt>
                <c:pt idx="10">
                  <c:v>SA</c:v>
                </c:pt>
                <c:pt idx="11">
                  <c:v>SD</c:v>
                </c:pt>
                <c:pt idx="12">
                  <c:v>SG</c:v>
                </c:pt>
                <c:pt idx="13">
                  <c:v>SP</c:v>
                </c:pt>
              </c:strCache>
            </c:strRef>
          </c:cat>
          <c:val>
            <c:numRef>
              <c:f>full!$T$248:$T$261</c:f>
              <c:numCache>
                <c:formatCode>_-* #,##0.000_-;\-* #,##0.000_-;_-* "-"??_-;_-@_-</c:formatCode>
                <c:ptCount val="14"/>
                <c:pt idx="0">
                  <c:v>3.1357660615789824E-2</c:v>
                </c:pt>
                <c:pt idx="1">
                  <c:v>0.23807180311401677</c:v>
                </c:pt>
                <c:pt idx="2">
                  <c:v>8.8029890385288453E-2</c:v>
                </c:pt>
                <c:pt idx="3">
                  <c:v>1.7606519815230441E-3</c:v>
                </c:pt>
                <c:pt idx="4">
                  <c:v>1.4724728347891554E-3</c:v>
                </c:pt>
                <c:pt idx="5">
                  <c:v>9.9674173757347169E-3</c:v>
                </c:pt>
                <c:pt idx="6">
                  <c:v>1.7545533988016983E-2</c:v>
                </c:pt>
                <c:pt idx="7">
                  <c:v>0.15430130804495737</c:v>
                </c:pt>
                <c:pt idx="8">
                  <c:v>0.22995510493159066</c:v>
                </c:pt>
                <c:pt idx="9">
                  <c:v>0.10158877528674444</c:v>
                </c:pt>
                <c:pt idx="10">
                  <c:v>4.597902644076074E-2</c:v>
                </c:pt>
                <c:pt idx="11">
                  <c:v>3.5482751887042953E-2</c:v>
                </c:pt>
                <c:pt idx="12">
                  <c:v>5.0811048638637986E-3</c:v>
                </c:pt>
                <c:pt idx="13">
                  <c:v>3.9406498249880961E-2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DD-E144-BE4A-E97C72A74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7337080"/>
        <c:axId val="1988546200"/>
      </c:barChart>
      <c:catAx>
        <c:axId val="2007337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88546200"/>
        <c:crosses val="autoZero"/>
        <c:auto val="1"/>
        <c:lblAlgn val="ctr"/>
        <c:lblOffset val="100"/>
        <c:noMultiLvlLbl val="0"/>
      </c:catAx>
      <c:valAx>
        <c:axId val="1988546200"/>
        <c:scaling>
          <c:orientation val="minMax"/>
        </c:scaling>
        <c:delete val="0"/>
        <c:axPos val="l"/>
        <c:majorGridlines/>
        <c:numFmt formatCode="_-* #,##0.000_-;\-* #,##0.000_-;_-* &quot;-&quot;??_-;_-@_-" sourceLinked="1"/>
        <c:majorTickMark val="out"/>
        <c:minorTickMark val="none"/>
        <c:tickLblPos val="nextTo"/>
        <c:crossAx val="2007337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full!$T$264</c:f>
              <c:strCache>
                <c:ptCount val="1"/>
                <c:pt idx="0">
                  <c:v> volume 20 </c:v>
                </c:pt>
              </c:strCache>
            </c:strRef>
          </c:tx>
          <c:invertIfNegative val="0"/>
          <c:cat>
            <c:strRef>
              <c:f>full!$S$265:$S$277</c:f>
              <c:strCache>
                <c:ptCount val="13"/>
                <c:pt idx="0">
                  <c:v>AS</c:v>
                </c:pt>
                <c:pt idx="1">
                  <c:v>CS</c:v>
                </c:pt>
                <c:pt idx="2">
                  <c:v>DA</c:v>
                </c:pt>
                <c:pt idx="3">
                  <c:v>DS</c:v>
                </c:pt>
                <c:pt idx="4">
                  <c:v>FS</c:v>
                </c:pt>
                <c:pt idx="5">
                  <c:v>LA</c:v>
                </c:pt>
                <c:pt idx="6">
                  <c:v>LD</c:v>
                </c:pt>
                <c:pt idx="7">
                  <c:v>LG</c:v>
                </c:pt>
                <c:pt idx="8">
                  <c:v>PA</c:v>
                </c:pt>
                <c:pt idx="9">
                  <c:v>RM</c:v>
                </c:pt>
                <c:pt idx="10">
                  <c:v>SA</c:v>
                </c:pt>
                <c:pt idx="11">
                  <c:v>SD</c:v>
                </c:pt>
                <c:pt idx="12">
                  <c:v>SP</c:v>
                </c:pt>
              </c:strCache>
            </c:strRef>
          </c:cat>
          <c:val>
            <c:numRef>
              <c:f>full!$T$265:$T$277</c:f>
              <c:numCache>
                <c:formatCode>_-* #,##0.000_-;\-* #,##0.000_-;_-* "-"??_-;_-@_-</c:formatCode>
                <c:ptCount val="13"/>
                <c:pt idx="0">
                  <c:v>0.32940400636935235</c:v>
                </c:pt>
                <c:pt idx="1">
                  <c:v>1.0012305422674233E-2</c:v>
                </c:pt>
                <c:pt idx="2">
                  <c:v>1.0642151716050935E-2</c:v>
                </c:pt>
                <c:pt idx="3">
                  <c:v>0.21244926016440321</c:v>
                </c:pt>
                <c:pt idx="4">
                  <c:v>0.29318988515698891</c:v>
                </c:pt>
                <c:pt idx="5">
                  <c:v>3.8345645431735612E-3</c:v>
                </c:pt>
                <c:pt idx="6">
                  <c:v>4.9873528870919993E-3</c:v>
                </c:pt>
                <c:pt idx="7">
                  <c:v>3.0092375314512668E-3</c:v>
                </c:pt>
                <c:pt idx="8">
                  <c:v>1.1109290996586497E-3</c:v>
                </c:pt>
                <c:pt idx="9">
                  <c:v>1.2587859327579842E-2</c:v>
                </c:pt>
                <c:pt idx="10">
                  <c:v>1.6611699706829106E-2</c:v>
                </c:pt>
                <c:pt idx="11">
                  <c:v>0.10162874330688809</c:v>
                </c:pt>
                <c:pt idx="12">
                  <c:v>5.3200476785760203E-4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7-0F41-8C6A-121F26A4C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82116536"/>
        <c:axId val="2130429080"/>
      </c:barChart>
      <c:catAx>
        <c:axId val="-1982116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30429080"/>
        <c:crosses val="autoZero"/>
        <c:auto val="1"/>
        <c:lblAlgn val="ctr"/>
        <c:lblOffset val="100"/>
        <c:noMultiLvlLbl val="0"/>
      </c:catAx>
      <c:valAx>
        <c:axId val="2130429080"/>
        <c:scaling>
          <c:orientation val="minMax"/>
        </c:scaling>
        <c:delete val="0"/>
        <c:axPos val="l"/>
        <c:majorGridlines/>
        <c:numFmt formatCode="_-* #,##0.000_-;\-* #,##0.000_-;_-* &quot;-&quot;??_-;_-@_-" sourceLinked="1"/>
        <c:majorTickMark val="out"/>
        <c:minorTickMark val="none"/>
        <c:tickLblPos val="nextTo"/>
        <c:crossAx val="-1982116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full!$T$15</c:f>
              <c:strCache>
                <c:ptCount val="1"/>
                <c:pt idx="0">
                  <c:v>volume 3</c:v>
                </c:pt>
              </c:strCache>
            </c:strRef>
          </c:tx>
          <c:invertIfNegative val="0"/>
          <c:cat>
            <c:strRef>
              <c:f>full!$S$16:$S$27</c:f>
              <c:strCache>
                <c:ptCount val="12"/>
                <c:pt idx="0">
                  <c:v>AA</c:v>
                </c:pt>
                <c:pt idx="1">
                  <c:v>AB</c:v>
                </c:pt>
                <c:pt idx="2">
                  <c:v>AS</c:v>
                </c:pt>
                <c:pt idx="3">
                  <c:v>CS</c:v>
                </c:pt>
                <c:pt idx="4">
                  <c:v>DA</c:v>
                </c:pt>
                <c:pt idx="5">
                  <c:v>DB</c:v>
                </c:pt>
                <c:pt idx="6">
                  <c:v>DS</c:v>
                </c:pt>
                <c:pt idx="7">
                  <c:v>PA</c:v>
                </c:pt>
                <c:pt idx="8">
                  <c:v>PF</c:v>
                </c:pt>
                <c:pt idx="9">
                  <c:v>PM</c:v>
                </c:pt>
                <c:pt idx="10">
                  <c:v>SA</c:v>
                </c:pt>
                <c:pt idx="11">
                  <c:v>SP</c:v>
                </c:pt>
              </c:strCache>
            </c:strRef>
          </c:cat>
          <c:val>
            <c:numRef>
              <c:f>full!$T$16:$T$27</c:f>
              <c:numCache>
                <c:formatCode>_-* #,##0.000_-;\-* #,##0.000_-;_-* "-"??_-;_-@_-</c:formatCode>
                <c:ptCount val="12"/>
                <c:pt idx="0">
                  <c:v>2.2614749016624369E-2</c:v>
                </c:pt>
                <c:pt idx="1">
                  <c:v>0.10213451547373274</c:v>
                </c:pt>
                <c:pt idx="2">
                  <c:v>6.7706013995326806E-3</c:v>
                </c:pt>
                <c:pt idx="3">
                  <c:v>5.459282625955193E-5</c:v>
                </c:pt>
                <c:pt idx="4">
                  <c:v>2.4069732488689998E-2</c:v>
                </c:pt>
                <c:pt idx="5">
                  <c:v>0.56391368170878664</c:v>
                </c:pt>
                <c:pt idx="6">
                  <c:v>0.14482754193190592</c:v>
                </c:pt>
                <c:pt idx="7">
                  <c:v>3.8332696419007821E-2</c:v>
                </c:pt>
                <c:pt idx="8">
                  <c:v>8.8668590411655257E-2</c:v>
                </c:pt>
                <c:pt idx="9">
                  <c:v>5.0768716364567236E-4</c:v>
                </c:pt>
                <c:pt idx="10">
                  <c:v>4.7398677239712597E-3</c:v>
                </c:pt>
                <c:pt idx="11">
                  <c:v>3.3657434361879872E-3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1-BC43-9094-3E819004C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6314984"/>
        <c:axId val="1976317384"/>
      </c:barChart>
      <c:catAx>
        <c:axId val="1976314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76317384"/>
        <c:crosses val="autoZero"/>
        <c:auto val="1"/>
        <c:lblAlgn val="ctr"/>
        <c:lblOffset val="100"/>
        <c:noMultiLvlLbl val="0"/>
      </c:catAx>
      <c:valAx>
        <c:axId val="1976317384"/>
        <c:scaling>
          <c:orientation val="minMax"/>
        </c:scaling>
        <c:delete val="0"/>
        <c:axPos val="l"/>
        <c:majorGridlines/>
        <c:numFmt formatCode="_-* #,##0.000_-;\-* #,##0.000_-;_-* &quot;-&quot;??_-;_-@_-" sourceLinked="1"/>
        <c:majorTickMark val="out"/>
        <c:minorTickMark val="none"/>
        <c:tickLblPos val="nextTo"/>
        <c:crossAx val="1976314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full!$T$280</c:f>
              <c:strCache>
                <c:ptCount val="1"/>
                <c:pt idx="0">
                  <c:v> volume 22 </c:v>
                </c:pt>
              </c:strCache>
            </c:strRef>
          </c:tx>
          <c:invertIfNegative val="0"/>
          <c:cat>
            <c:strRef>
              <c:f>full!$S$281:$S$290</c:f>
              <c:strCache>
                <c:ptCount val="10"/>
                <c:pt idx="0">
                  <c:v>AS</c:v>
                </c:pt>
                <c:pt idx="1">
                  <c:v>DA</c:v>
                </c:pt>
                <c:pt idx="2">
                  <c:v>DS</c:v>
                </c:pt>
                <c:pt idx="3">
                  <c:v>FA</c:v>
                </c:pt>
                <c:pt idx="4">
                  <c:v>FS</c:v>
                </c:pt>
                <c:pt idx="5">
                  <c:v>PA</c:v>
                </c:pt>
                <c:pt idx="6">
                  <c:v>SA</c:v>
                </c:pt>
                <c:pt idx="7">
                  <c:v>SD</c:v>
                </c:pt>
                <c:pt idx="8">
                  <c:v>SG</c:v>
                </c:pt>
                <c:pt idx="9">
                  <c:v>SP</c:v>
                </c:pt>
              </c:strCache>
            </c:strRef>
          </c:cat>
          <c:val>
            <c:numRef>
              <c:f>full!$T$281:$T$290</c:f>
              <c:numCache>
                <c:formatCode>_-* #,##0.000_-;\-* #,##0.000_-;_-* "-"??_-;_-@_-</c:formatCode>
                <c:ptCount val="10"/>
                <c:pt idx="0">
                  <c:v>0.47149665759751896</c:v>
                </c:pt>
                <c:pt idx="1">
                  <c:v>1.2249254067363727E-2</c:v>
                </c:pt>
                <c:pt idx="2">
                  <c:v>2.9350216890421561E-2</c:v>
                </c:pt>
                <c:pt idx="3">
                  <c:v>9.2603047908152453E-3</c:v>
                </c:pt>
                <c:pt idx="4">
                  <c:v>0.22047921769435627</c:v>
                </c:pt>
                <c:pt idx="5">
                  <c:v>2.065149337761284E-2</c:v>
                </c:pt>
                <c:pt idx="6">
                  <c:v>7.7080295085382167E-2</c:v>
                </c:pt>
                <c:pt idx="7">
                  <c:v>0.11548522498747267</c:v>
                </c:pt>
                <c:pt idx="8">
                  <c:v>1.8195234252299564E-2</c:v>
                </c:pt>
                <c:pt idx="9">
                  <c:v>2.5752101256756962E-2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3-D344-A755-F8E62B98B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7183032"/>
        <c:axId val="-1982313208"/>
      </c:barChart>
      <c:catAx>
        <c:axId val="2007183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982313208"/>
        <c:crosses val="autoZero"/>
        <c:auto val="1"/>
        <c:lblAlgn val="ctr"/>
        <c:lblOffset val="100"/>
        <c:noMultiLvlLbl val="0"/>
      </c:catAx>
      <c:valAx>
        <c:axId val="-1982313208"/>
        <c:scaling>
          <c:orientation val="minMax"/>
        </c:scaling>
        <c:delete val="0"/>
        <c:axPos val="l"/>
        <c:majorGridlines/>
        <c:numFmt formatCode="_-* #,##0.000_-;\-* #,##0.000_-;_-* &quot;-&quot;??_-;_-@_-" sourceLinked="1"/>
        <c:majorTickMark val="out"/>
        <c:minorTickMark val="none"/>
        <c:tickLblPos val="nextTo"/>
        <c:crossAx val="2007183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full!$T$293</c:f>
              <c:strCache>
                <c:ptCount val="1"/>
                <c:pt idx="0">
                  <c:v> volume 25 </c:v>
                </c:pt>
              </c:strCache>
            </c:strRef>
          </c:tx>
          <c:invertIfNegative val="0"/>
          <c:cat>
            <c:strRef>
              <c:f>full!$S$294:$S$301</c:f>
              <c:strCache>
                <c:ptCount val="8"/>
                <c:pt idx="0">
                  <c:v>AS</c:v>
                </c:pt>
                <c:pt idx="1">
                  <c:v>DA</c:v>
                </c:pt>
                <c:pt idx="2">
                  <c:v>FA</c:v>
                </c:pt>
                <c:pt idx="3">
                  <c:v>FS</c:v>
                </c:pt>
                <c:pt idx="4">
                  <c:v>PA</c:v>
                </c:pt>
                <c:pt idx="5">
                  <c:v>SA</c:v>
                </c:pt>
                <c:pt idx="6">
                  <c:v>SD</c:v>
                </c:pt>
                <c:pt idx="7">
                  <c:v>SP</c:v>
                </c:pt>
              </c:strCache>
            </c:strRef>
          </c:cat>
          <c:val>
            <c:numRef>
              <c:f>full!$T$294:$T$301</c:f>
              <c:numCache>
                <c:formatCode>_-* #,##0.000_-;\-* #,##0.000_-;_-* "-"??_-;_-@_-</c:formatCode>
                <c:ptCount val="8"/>
                <c:pt idx="0">
                  <c:v>2.3318893717477193E-4</c:v>
                </c:pt>
                <c:pt idx="1">
                  <c:v>3.2628685733415817E-5</c:v>
                </c:pt>
                <c:pt idx="2">
                  <c:v>3.482367042222894E-2</c:v>
                </c:pt>
                <c:pt idx="3">
                  <c:v>0.65100028900700657</c:v>
                </c:pt>
                <c:pt idx="4">
                  <c:v>0.10277719104177685</c:v>
                </c:pt>
                <c:pt idx="5">
                  <c:v>8.8493634708275107E-2</c:v>
                </c:pt>
                <c:pt idx="6">
                  <c:v>9.806256742213898E-2</c:v>
                </c:pt>
                <c:pt idx="7">
                  <c:v>2.4576829775665446E-2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4-C24D-A38E-E035FCB4D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82332072"/>
        <c:axId val="-1982314968"/>
      </c:barChart>
      <c:catAx>
        <c:axId val="-1982332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982314968"/>
        <c:crosses val="autoZero"/>
        <c:auto val="1"/>
        <c:lblAlgn val="ctr"/>
        <c:lblOffset val="100"/>
        <c:noMultiLvlLbl val="0"/>
      </c:catAx>
      <c:valAx>
        <c:axId val="-1982314968"/>
        <c:scaling>
          <c:orientation val="minMax"/>
        </c:scaling>
        <c:delete val="0"/>
        <c:axPos val="l"/>
        <c:majorGridlines/>
        <c:numFmt formatCode="_-* #,##0.000_-;\-* #,##0.000_-;_-* &quot;-&quot;??_-;_-@_-" sourceLinked="1"/>
        <c:majorTickMark val="out"/>
        <c:minorTickMark val="none"/>
        <c:tickLblPos val="nextTo"/>
        <c:crossAx val="-1982332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full!$T$304</c:f>
              <c:strCache>
                <c:ptCount val="1"/>
                <c:pt idx="0">
                  <c:v> volume 26 </c:v>
                </c:pt>
              </c:strCache>
            </c:strRef>
          </c:tx>
          <c:invertIfNegative val="0"/>
          <c:cat>
            <c:strRef>
              <c:f>full!$S$305:$S$316</c:f>
              <c:strCache>
                <c:ptCount val="12"/>
                <c:pt idx="0">
                  <c:v>AS</c:v>
                </c:pt>
                <c:pt idx="1">
                  <c:v>CB</c:v>
                </c:pt>
                <c:pt idx="2">
                  <c:v>CS</c:v>
                </c:pt>
                <c:pt idx="3">
                  <c:v>DA</c:v>
                </c:pt>
                <c:pt idx="4">
                  <c:v>FA</c:v>
                </c:pt>
                <c:pt idx="5">
                  <c:v>FB</c:v>
                </c:pt>
                <c:pt idx="6">
                  <c:v>FS</c:v>
                </c:pt>
                <c:pt idx="7">
                  <c:v>PA</c:v>
                </c:pt>
                <c:pt idx="8">
                  <c:v>SA</c:v>
                </c:pt>
                <c:pt idx="9">
                  <c:v>SD</c:v>
                </c:pt>
                <c:pt idx="10">
                  <c:v>SG</c:v>
                </c:pt>
                <c:pt idx="11">
                  <c:v>SP</c:v>
                </c:pt>
              </c:strCache>
            </c:strRef>
          </c:cat>
          <c:val>
            <c:numRef>
              <c:f>full!$T$305:$T$316</c:f>
              <c:numCache>
                <c:formatCode>_-* #,##0.000_-;\-* #,##0.000_-;_-* "-"??_-;_-@_-</c:formatCode>
                <c:ptCount val="12"/>
                <c:pt idx="0">
                  <c:v>0.12637137554000494</c:v>
                </c:pt>
                <c:pt idx="1">
                  <c:v>2.4784859199856952E-3</c:v>
                </c:pt>
                <c:pt idx="2">
                  <c:v>2.3800986916285551E-2</c:v>
                </c:pt>
                <c:pt idx="3">
                  <c:v>7.5886829984847144E-3</c:v>
                </c:pt>
                <c:pt idx="4">
                  <c:v>1.4363302756455702E-2</c:v>
                </c:pt>
                <c:pt idx="5">
                  <c:v>0.12493057289055372</c:v>
                </c:pt>
                <c:pt idx="6">
                  <c:v>0.48764652292276084</c:v>
                </c:pt>
                <c:pt idx="7">
                  <c:v>2.6976135652212838E-2</c:v>
                </c:pt>
                <c:pt idx="8">
                  <c:v>8.3332836266317392E-2</c:v>
                </c:pt>
                <c:pt idx="9">
                  <c:v>6.062060743546193E-2</c:v>
                </c:pt>
                <c:pt idx="10">
                  <c:v>3.0242155482033538E-4</c:v>
                </c:pt>
                <c:pt idx="11">
                  <c:v>4.1588069146656359E-2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D-384A-BFB0-069DF2E56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82014808"/>
        <c:axId val="-1982011800"/>
      </c:barChart>
      <c:catAx>
        <c:axId val="-1982014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982011800"/>
        <c:crosses val="autoZero"/>
        <c:auto val="1"/>
        <c:lblAlgn val="ctr"/>
        <c:lblOffset val="100"/>
        <c:noMultiLvlLbl val="0"/>
      </c:catAx>
      <c:valAx>
        <c:axId val="-1982011800"/>
        <c:scaling>
          <c:orientation val="minMax"/>
        </c:scaling>
        <c:delete val="0"/>
        <c:axPos val="l"/>
        <c:majorGridlines/>
        <c:numFmt formatCode="_-* #,##0.000_-;\-* #,##0.000_-;_-* &quot;-&quot;??_-;_-@_-" sourceLinked="1"/>
        <c:majorTickMark val="out"/>
        <c:minorTickMark val="none"/>
        <c:tickLblPos val="nextTo"/>
        <c:crossAx val="-1982014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full!$T$319</c:f>
              <c:strCache>
                <c:ptCount val="1"/>
                <c:pt idx="0">
                  <c:v> volume 27 </c:v>
                </c:pt>
              </c:strCache>
            </c:strRef>
          </c:tx>
          <c:invertIfNegative val="0"/>
          <c:cat>
            <c:strRef>
              <c:f>full!$S$320:$S$329</c:f>
              <c:strCache>
                <c:ptCount val="10"/>
                <c:pt idx="0">
                  <c:v>CB</c:v>
                </c:pt>
                <c:pt idx="1">
                  <c:v>CS</c:v>
                </c:pt>
                <c:pt idx="2">
                  <c:v>FA</c:v>
                </c:pt>
                <c:pt idx="3">
                  <c:v>FB</c:v>
                </c:pt>
                <c:pt idx="4">
                  <c:v>PA</c:v>
                </c:pt>
                <c:pt idx="5">
                  <c:v>SA</c:v>
                </c:pt>
                <c:pt idx="6">
                  <c:v>SD</c:v>
                </c:pt>
                <c:pt idx="7">
                  <c:v>SG</c:v>
                </c:pt>
                <c:pt idx="8">
                  <c:v>SP</c:v>
                </c:pt>
                <c:pt idx="9">
                  <c:v>TD</c:v>
                </c:pt>
              </c:strCache>
            </c:strRef>
          </c:cat>
          <c:val>
            <c:numRef>
              <c:f>full!$T$320:$T$329</c:f>
              <c:numCache>
                <c:formatCode>_-* #,##0.000_-;\-* #,##0.000_-;_-* "-"??_-;_-@_-</c:formatCode>
                <c:ptCount val="10"/>
                <c:pt idx="0">
                  <c:v>0.31238549263145859</c:v>
                </c:pt>
                <c:pt idx="1">
                  <c:v>9.5927928496835763E-3</c:v>
                </c:pt>
                <c:pt idx="2">
                  <c:v>1.1758941987757884E-3</c:v>
                </c:pt>
                <c:pt idx="3">
                  <c:v>3.141637103242411E-2</c:v>
                </c:pt>
                <c:pt idx="4">
                  <c:v>4.7912022153816611E-2</c:v>
                </c:pt>
                <c:pt idx="5">
                  <c:v>0.2661440173954483</c:v>
                </c:pt>
                <c:pt idx="6">
                  <c:v>0.11493838218251883</c:v>
                </c:pt>
                <c:pt idx="7">
                  <c:v>5.3847979867402223E-4</c:v>
                </c:pt>
                <c:pt idx="8">
                  <c:v>0.20348938958837781</c:v>
                </c:pt>
                <c:pt idx="9">
                  <c:v>1.2407158168822449E-2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8E-1446-845A-4CD04DF77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81950072"/>
        <c:axId val="-1981970392"/>
      </c:barChart>
      <c:catAx>
        <c:axId val="-1981950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981970392"/>
        <c:crosses val="autoZero"/>
        <c:auto val="1"/>
        <c:lblAlgn val="ctr"/>
        <c:lblOffset val="100"/>
        <c:noMultiLvlLbl val="0"/>
      </c:catAx>
      <c:valAx>
        <c:axId val="-1981970392"/>
        <c:scaling>
          <c:orientation val="minMax"/>
        </c:scaling>
        <c:delete val="0"/>
        <c:axPos val="l"/>
        <c:majorGridlines/>
        <c:numFmt formatCode="_-* #,##0.000_-;\-* #,##0.000_-;_-* &quot;-&quot;??_-;_-@_-" sourceLinked="1"/>
        <c:majorTickMark val="out"/>
        <c:minorTickMark val="none"/>
        <c:tickLblPos val="nextTo"/>
        <c:crossAx val="-1981950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full!$T$31</c:f>
              <c:strCache>
                <c:ptCount val="1"/>
                <c:pt idx="0">
                  <c:v> volume 4 </c:v>
                </c:pt>
              </c:strCache>
            </c:strRef>
          </c:tx>
          <c:invertIfNegative val="0"/>
          <c:cat>
            <c:strRef>
              <c:f>full!$S$32:$S$44</c:f>
              <c:strCache>
                <c:ptCount val="13"/>
                <c:pt idx="0">
                  <c:v>AA</c:v>
                </c:pt>
                <c:pt idx="1">
                  <c:v>AS</c:v>
                </c:pt>
                <c:pt idx="2">
                  <c:v>DA</c:v>
                </c:pt>
                <c:pt idx="3">
                  <c:v>DB</c:v>
                </c:pt>
                <c:pt idx="4">
                  <c:v>DS</c:v>
                </c:pt>
                <c:pt idx="5">
                  <c:v>FA</c:v>
                </c:pt>
                <c:pt idx="6">
                  <c:v>FS</c:v>
                </c:pt>
                <c:pt idx="7">
                  <c:v>PA</c:v>
                </c:pt>
                <c:pt idx="8">
                  <c:v>RM</c:v>
                </c:pt>
                <c:pt idx="9">
                  <c:v>SA</c:v>
                </c:pt>
                <c:pt idx="10">
                  <c:v>SD</c:v>
                </c:pt>
                <c:pt idx="11">
                  <c:v>SG</c:v>
                </c:pt>
                <c:pt idx="12">
                  <c:v>SP</c:v>
                </c:pt>
              </c:strCache>
            </c:strRef>
          </c:cat>
          <c:val>
            <c:numRef>
              <c:f>full!$T$32:$T$44</c:f>
              <c:numCache>
                <c:formatCode>_-* #,##0.000_-;\-* #,##0.000_-;_-* "-"??_-;_-@_-</c:formatCode>
                <c:ptCount val="13"/>
                <c:pt idx="0">
                  <c:v>3.2971867218303715E-4</c:v>
                </c:pt>
                <c:pt idx="1">
                  <c:v>0.47441588371069082</c:v>
                </c:pt>
                <c:pt idx="2">
                  <c:v>1.0093055635317602E-2</c:v>
                </c:pt>
                <c:pt idx="3">
                  <c:v>6.6067091171103913E-5</c:v>
                </c:pt>
                <c:pt idx="4">
                  <c:v>0.48334652684708712</c:v>
                </c:pt>
                <c:pt idx="5">
                  <c:v>4.9937366841643169E-5</c:v>
                </c:pt>
                <c:pt idx="6">
                  <c:v>9.3471972295036016E-7</c:v>
                </c:pt>
                <c:pt idx="7">
                  <c:v>2.3230348528154924E-5</c:v>
                </c:pt>
                <c:pt idx="8">
                  <c:v>1.1918055798385268E-4</c:v>
                </c:pt>
                <c:pt idx="9">
                  <c:v>6.1550178727056053E-3</c:v>
                </c:pt>
                <c:pt idx="10">
                  <c:v>1.2079699044463788E-2</c:v>
                </c:pt>
                <c:pt idx="11">
                  <c:v>3.3162640580098337E-3</c:v>
                </c:pt>
                <c:pt idx="12">
                  <c:v>1.00044840752949E-2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8-0E48-8CFA-DF3E271C7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4258904"/>
        <c:axId val="2010968888"/>
      </c:barChart>
      <c:catAx>
        <c:axId val="1994258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10968888"/>
        <c:crosses val="autoZero"/>
        <c:auto val="1"/>
        <c:lblAlgn val="ctr"/>
        <c:lblOffset val="100"/>
        <c:noMultiLvlLbl val="0"/>
      </c:catAx>
      <c:valAx>
        <c:axId val="2010968888"/>
        <c:scaling>
          <c:orientation val="minMax"/>
        </c:scaling>
        <c:delete val="0"/>
        <c:axPos val="l"/>
        <c:majorGridlines/>
        <c:numFmt formatCode="_-* #,##0.000_-;\-* #,##0.000_-;_-* &quot;-&quot;??_-;_-@_-" sourceLinked="1"/>
        <c:majorTickMark val="out"/>
        <c:minorTickMark val="none"/>
        <c:tickLblPos val="nextTo"/>
        <c:crossAx val="1994258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full!$T$48</c:f>
              <c:strCache>
                <c:ptCount val="1"/>
                <c:pt idx="0">
                  <c:v> volume 5 </c:v>
                </c:pt>
              </c:strCache>
            </c:strRef>
          </c:tx>
          <c:invertIfNegative val="0"/>
          <c:cat>
            <c:strRef>
              <c:f>full!$S$49:$S$59</c:f>
              <c:strCache>
                <c:ptCount val="11"/>
                <c:pt idx="0">
                  <c:v>AS</c:v>
                </c:pt>
                <c:pt idx="1">
                  <c:v>DA</c:v>
                </c:pt>
                <c:pt idx="2">
                  <c:v>DB</c:v>
                </c:pt>
                <c:pt idx="3">
                  <c:v>DS</c:v>
                </c:pt>
                <c:pt idx="4">
                  <c:v>LA</c:v>
                </c:pt>
                <c:pt idx="5">
                  <c:v>LG</c:v>
                </c:pt>
                <c:pt idx="6">
                  <c:v>PA</c:v>
                </c:pt>
                <c:pt idx="7">
                  <c:v>PF</c:v>
                </c:pt>
                <c:pt idx="8">
                  <c:v>SA</c:v>
                </c:pt>
                <c:pt idx="9">
                  <c:v>SD</c:v>
                </c:pt>
                <c:pt idx="10">
                  <c:v>SP</c:v>
                </c:pt>
              </c:strCache>
            </c:strRef>
          </c:cat>
          <c:val>
            <c:numRef>
              <c:f>full!$T$49:$T$59</c:f>
              <c:numCache>
                <c:formatCode>_-* #,##0.000_-;\-* #,##0.000_-;_-* "-"??_-;_-@_-</c:formatCode>
                <c:ptCount val="11"/>
                <c:pt idx="0">
                  <c:v>3.626960847840293E-2</c:v>
                </c:pt>
                <c:pt idx="1">
                  <c:v>0.15521867086800617</c:v>
                </c:pt>
                <c:pt idx="2">
                  <c:v>0.44502537601388303</c:v>
                </c:pt>
                <c:pt idx="3">
                  <c:v>0.26199161272235677</c:v>
                </c:pt>
                <c:pt idx="4">
                  <c:v>1.2858049697347732E-3</c:v>
                </c:pt>
                <c:pt idx="5">
                  <c:v>3.4783402264127895E-3</c:v>
                </c:pt>
                <c:pt idx="6">
                  <c:v>6.9032424995584402E-2</c:v>
                </c:pt>
                <c:pt idx="7">
                  <c:v>7.1162103814024292E-3</c:v>
                </c:pt>
                <c:pt idx="8">
                  <c:v>5.6869791527923794E-3</c:v>
                </c:pt>
                <c:pt idx="9">
                  <c:v>3.2155395309226048E-3</c:v>
                </c:pt>
                <c:pt idx="10">
                  <c:v>1.1679432660501898E-2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C-E642-B502-74E6FA0BB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82476808"/>
        <c:axId val="1894437464"/>
      </c:barChart>
      <c:catAx>
        <c:axId val="-1982476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94437464"/>
        <c:crosses val="autoZero"/>
        <c:auto val="1"/>
        <c:lblAlgn val="ctr"/>
        <c:lblOffset val="100"/>
        <c:noMultiLvlLbl val="0"/>
      </c:catAx>
      <c:valAx>
        <c:axId val="1894437464"/>
        <c:scaling>
          <c:orientation val="minMax"/>
        </c:scaling>
        <c:delete val="0"/>
        <c:axPos val="l"/>
        <c:majorGridlines/>
        <c:numFmt formatCode="_-* #,##0.000_-;\-* #,##0.000_-;_-* &quot;-&quot;??_-;_-@_-" sourceLinked="1"/>
        <c:majorTickMark val="out"/>
        <c:minorTickMark val="none"/>
        <c:tickLblPos val="nextTo"/>
        <c:crossAx val="-1982476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full!$T$62</c:f>
              <c:strCache>
                <c:ptCount val="1"/>
                <c:pt idx="0">
                  <c:v> volume 6 </c:v>
                </c:pt>
              </c:strCache>
            </c:strRef>
          </c:tx>
          <c:invertIfNegative val="0"/>
          <c:cat>
            <c:strRef>
              <c:f>full!$S$63:$S$73</c:f>
              <c:strCache>
                <c:ptCount val="11"/>
                <c:pt idx="0">
                  <c:v>AA</c:v>
                </c:pt>
                <c:pt idx="1">
                  <c:v>AS</c:v>
                </c:pt>
                <c:pt idx="2">
                  <c:v>DA</c:v>
                </c:pt>
                <c:pt idx="3">
                  <c:v>DB</c:v>
                </c:pt>
                <c:pt idx="4">
                  <c:v>DS</c:v>
                </c:pt>
                <c:pt idx="5">
                  <c:v>PA</c:v>
                </c:pt>
                <c:pt idx="6">
                  <c:v>PF</c:v>
                </c:pt>
                <c:pt idx="7">
                  <c:v>SA</c:v>
                </c:pt>
                <c:pt idx="8">
                  <c:v>SD</c:v>
                </c:pt>
                <c:pt idx="9">
                  <c:v>SG</c:v>
                </c:pt>
                <c:pt idx="10">
                  <c:v>SP</c:v>
                </c:pt>
              </c:strCache>
            </c:strRef>
          </c:cat>
          <c:val>
            <c:numRef>
              <c:f>full!$T$63:$T$73</c:f>
              <c:numCache>
                <c:formatCode>_-* #,##0.000_-;\-* #,##0.000_-;_-* "-"??_-;_-@_-</c:formatCode>
                <c:ptCount val="11"/>
                <c:pt idx="0">
                  <c:v>6.5596708631751564E-3</c:v>
                </c:pt>
                <c:pt idx="1">
                  <c:v>3.2021057067876534E-3</c:v>
                </c:pt>
                <c:pt idx="2">
                  <c:v>0.11622449715431904</c:v>
                </c:pt>
                <c:pt idx="3">
                  <c:v>0.12368697341661451</c:v>
                </c:pt>
                <c:pt idx="4">
                  <c:v>0.55711221715574955</c:v>
                </c:pt>
                <c:pt idx="5">
                  <c:v>0.10706405403291291</c:v>
                </c:pt>
                <c:pt idx="6">
                  <c:v>1.6624182888058503E-2</c:v>
                </c:pt>
                <c:pt idx="7">
                  <c:v>2.8775324633669988E-3</c:v>
                </c:pt>
                <c:pt idx="8">
                  <c:v>7.7640628185143279E-3</c:v>
                </c:pt>
                <c:pt idx="9">
                  <c:v>1.9972203620426229E-3</c:v>
                </c:pt>
                <c:pt idx="10">
                  <c:v>5.6887483138458775E-2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FC-7E48-AEE4-9B24E34F6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8515064"/>
        <c:axId val="1988491272"/>
      </c:barChart>
      <c:catAx>
        <c:axId val="1988515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88491272"/>
        <c:crosses val="autoZero"/>
        <c:auto val="1"/>
        <c:lblAlgn val="ctr"/>
        <c:lblOffset val="100"/>
        <c:noMultiLvlLbl val="0"/>
      </c:catAx>
      <c:valAx>
        <c:axId val="1988491272"/>
        <c:scaling>
          <c:orientation val="minMax"/>
        </c:scaling>
        <c:delete val="0"/>
        <c:axPos val="l"/>
        <c:majorGridlines/>
        <c:numFmt formatCode="_-* #,##0.000_-;\-* #,##0.000_-;_-* &quot;-&quot;??_-;_-@_-" sourceLinked="1"/>
        <c:majorTickMark val="out"/>
        <c:minorTickMark val="none"/>
        <c:tickLblPos val="nextTo"/>
        <c:crossAx val="1988515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full!$T$76</c:f>
              <c:strCache>
                <c:ptCount val="1"/>
                <c:pt idx="0">
                  <c:v> volume 7 </c:v>
                </c:pt>
              </c:strCache>
            </c:strRef>
          </c:tx>
          <c:invertIfNegative val="0"/>
          <c:cat>
            <c:strRef>
              <c:f>full!$S$77:$S$87</c:f>
              <c:strCache>
                <c:ptCount val="11"/>
                <c:pt idx="0">
                  <c:v>AA</c:v>
                </c:pt>
                <c:pt idx="1">
                  <c:v>AB</c:v>
                </c:pt>
                <c:pt idx="2">
                  <c:v>AS</c:v>
                </c:pt>
                <c:pt idx="3">
                  <c:v>DA</c:v>
                </c:pt>
                <c:pt idx="4">
                  <c:v>DB</c:v>
                </c:pt>
                <c:pt idx="5">
                  <c:v>DS</c:v>
                </c:pt>
                <c:pt idx="6">
                  <c:v>PA</c:v>
                </c:pt>
                <c:pt idx="7">
                  <c:v>SA</c:v>
                </c:pt>
                <c:pt idx="8">
                  <c:v>SD</c:v>
                </c:pt>
                <c:pt idx="9">
                  <c:v>SG</c:v>
                </c:pt>
                <c:pt idx="10">
                  <c:v>SP</c:v>
                </c:pt>
              </c:strCache>
            </c:strRef>
          </c:cat>
          <c:val>
            <c:numRef>
              <c:f>full!$T$77:$T$87</c:f>
              <c:numCache>
                <c:formatCode>_-* #,##0.000_-;\-* #,##0.000_-;_-* "-"??_-;_-@_-</c:formatCode>
                <c:ptCount val="11"/>
                <c:pt idx="0">
                  <c:v>1.6058464888008282E-4</c:v>
                </c:pt>
                <c:pt idx="1">
                  <c:v>2.166552823364598E-4</c:v>
                </c:pt>
                <c:pt idx="2">
                  <c:v>0.3508220003168363</c:v>
                </c:pt>
                <c:pt idx="3">
                  <c:v>3.2568064512491328E-2</c:v>
                </c:pt>
                <c:pt idx="4">
                  <c:v>0.16802113086315679</c:v>
                </c:pt>
                <c:pt idx="5">
                  <c:v>0.41382884568699968</c:v>
                </c:pt>
                <c:pt idx="6">
                  <c:v>3.251985643178806E-3</c:v>
                </c:pt>
                <c:pt idx="7">
                  <c:v>5.3609796290415099E-3</c:v>
                </c:pt>
                <c:pt idx="8">
                  <c:v>1.8037405172028551E-2</c:v>
                </c:pt>
                <c:pt idx="9">
                  <c:v>3.843973596834054E-5</c:v>
                </c:pt>
                <c:pt idx="10">
                  <c:v>7.6939085090822071E-3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0-1947-B9C0-E9A1D5A6B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424568"/>
        <c:axId val="-1982278376"/>
      </c:barChart>
      <c:catAx>
        <c:axId val="1888424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982278376"/>
        <c:crosses val="autoZero"/>
        <c:auto val="1"/>
        <c:lblAlgn val="ctr"/>
        <c:lblOffset val="100"/>
        <c:noMultiLvlLbl val="0"/>
      </c:catAx>
      <c:valAx>
        <c:axId val="-1982278376"/>
        <c:scaling>
          <c:orientation val="minMax"/>
        </c:scaling>
        <c:delete val="0"/>
        <c:axPos val="l"/>
        <c:majorGridlines/>
        <c:numFmt formatCode="_-* #,##0.000_-;\-* #,##0.000_-;_-* &quot;-&quot;??_-;_-@_-" sourceLinked="1"/>
        <c:majorTickMark val="out"/>
        <c:minorTickMark val="none"/>
        <c:tickLblPos val="nextTo"/>
        <c:crossAx val="1888424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full!$T$90</c:f>
              <c:strCache>
                <c:ptCount val="1"/>
                <c:pt idx="0">
                  <c:v> volume 8 </c:v>
                </c:pt>
              </c:strCache>
            </c:strRef>
          </c:tx>
          <c:invertIfNegative val="0"/>
          <c:cat>
            <c:strRef>
              <c:f>full!$S$91:$S$111</c:f>
              <c:strCache>
                <c:ptCount val="21"/>
                <c:pt idx="0">
                  <c:v>AS</c:v>
                </c:pt>
                <c:pt idx="1">
                  <c:v>DA</c:v>
                </c:pt>
                <c:pt idx="2">
                  <c:v>DB</c:v>
                </c:pt>
                <c:pt idx="3">
                  <c:v>DM</c:v>
                </c:pt>
                <c:pt idx="4">
                  <c:v>DS</c:v>
                </c:pt>
                <c:pt idx="5">
                  <c:v>FA</c:v>
                </c:pt>
                <c:pt idx="6">
                  <c:v>FM</c:v>
                </c:pt>
                <c:pt idx="7">
                  <c:v>FS</c:v>
                </c:pt>
                <c:pt idx="8">
                  <c:v>LA</c:v>
                </c:pt>
                <c:pt idx="9">
                  <c:v>LB</c:v>
                </c:pt>
                <c:pt idx="10">
                  <c:v>LD</c:v>
                </c:pt>
                <c:pt idx="11">
                  <c:v>LG</c:v>
                </c:pt>
                <c:pt idx="12">
                  <c:v>PA</c:v>
                </c:pt>
                <c:pt idx="13">
                  <c:v>RM</c:v>
                </c:pt>
                <c:pt idx="14">
                  <c:v>SA</c:v>
                </c:pt>
                <c:pt idx="15">
                  <c:v>SG</c:v>
                </c:pt>
                <c:pt idx="16">
                  <c:v>SP</c:v>
                </c:pt>
                <c:pt idx="17">
                  <c:v>TA</c:v>
                </c:pt>
                <c:pt idx="18">
                  <c:v>TD</c:v>
                </c:pt>
                <c:pt idx="19">
                  <c:v>TG</c:v>
                </c:pt>
                <c:pt idx="20">
                  <c:v>TP</c:v>
                </c:pt>
              </c:strCache>
            </c:strRef>
          </c:cat>
          <c:val>
            <c:numRef>
              <c:f>full!$T$91:$T$111</c:f>
              <c:numCache>
                <c:formatCode>_-* #,##0.000_-;\-* #,##0.000_-;_-* "-"??_-;_-@_-</c:formatCode>
                <c:ptCount val="21"/>
                <c:pt idx="0">
                  <c:v>3.1560902658353436E-2</c:v>
                </c:pt>
                <c:pt idx="1">
                  <c:v>4.2942444918510972E-3</c:v>
                </c:pt>
                <c:pt idx="2">
                  <c:v>3.6141408155372999E-2</c:v>
                </c:pt>
                <c:pt idx="3">
                  <c:v>0.14695181015093997</c:v>
                </c:pt>
                <c:pt idx="4">
                  <c:v>0.38227282864540235</c:v>
                </c:pt>
                <c:pt idx="5">
                  <c:v>2.8654171559431593E-3</c:v>
                </c:pt>
                <c:pt idx="6">
                  <c:v>3.7842337628495267E-3</c:v>
                </c:pt>
                <c:pt idx="7">
                  <c:v>5.635920673444951E-2</c:v>
                </c:pt>
                <c:pt idx="8">
                  <c:v>2.6520054257165453E-2</c:v>
                </c:pt>
                <c:pt idx="9">
                  <c:v>2.5809672739698933E-2</c:v>
                </c:pt>
                <c:pt idx="10">
                  <c:v>0.10387762551779847</c:v>
                </c:pt>
                <c:pt idx="11">
                  <c:v>4.5600726117823981E-2</c:v>
                </c:pt>
                <c:pt idx="12">
                  <c:v>6.7150788730600269E-6</c:v>
                </c:pt>
                <c:pt idx="13">
                  <c:v>3.2052918559707924E-3</c:v>
                </c:pt>
                <c:pt idx="14">
                  <c:v>1.4466484224172203E-2</c:v>
                </c:pt>
                <c:pt idx="15">
                  <c:v>3.2290535394962246E-2</c:v>
                </c:pt>
                <c:pt idx="16">
                  <c:v>5.2608629041121131E-2</c:v>
                </c:pt>
                <c:pt idx="17">
                  <c:v>7.476750753864174E-6</c:v>
                </c:pt>
                <c:pt idx="18">
                  <c:v>1.916393908723316E-2</c:v>
                </c:pt>
                <c:pt idx="19">
                  <c:v>2.9290462786233482E-3</c:v>
                </c:pt>
                <c:pt idx="20">
                  <c:v>9.2837519006415559E-3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6-9043-8CFA-680101CF9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487304"/>
        <c:axId val="1888403256"/>
      </c:barChart>
      <c:catAx>
        <c:axId val="2130487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88403256"/>
        <c:crosses val="autoZero"/>
        <c:auto val="1"/>
        <c:lblAlgn val="ctr"/>
        <c:lblOffset val="100"/>
        <c:noMultiLvlLbl val="0"/>
      </c:catAx>
      <c:valAx>
        <c:axId val="1888403256"/>
        <c:scaling>
          <c:orientation val="minMax"/>
        </c:scaling>
        <c:delete val="0"/>
        <c:axPos val="l"/>
        <c:majorGridlines/>
        <c:numFmt formatCode="_-* #,##0.000_-;\-* #,##0.000_-;_-* &quot;-&quot;??_-;_-@_-" sourceLinked="1"/>
        <c:majorTickMark val="out"/>
        <c:minorTickMark val="none"/>
        <c:tickLblPos val="nextTo"/>
        <c:crossAx val="2130487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full!$T$114</c:f>
              <c:strCache>
                <c:ptCount val="1"/>
                <c:pt idx="0">
                  <c:v> volume 9 </c:v>
                </c:pt>
              </c:strCache>
            </c:strRef>
          </c:tx>
          <c:invertIfNegative val="0"/>
          <c:cat>
            <c:strRef>
              <c:f>full!$S$115:$S$129</c:f>
              <c:strCache>
                <c:ptCount val="15"/>
                <c:pt idx="0">
                  <c:v>AS</c:v>
                </c:pt>
                <c:pt idx="1">
                  <c:v>DA</c:v>
                </c:pt>
                <c:pt idx="2">
                  <c:v>DM</c:v>
                </c:pt>
                <c:pt idx="3">
                  <c:v>DS</c:v>
                </c:pt>
                <c:pt idx="4">
                  <c:v>FA</c:v>
                </c:pt>
                <c:pt idx="5">
                  <c:v>FS</c:v>
                </c:pt>
                <c:pt idx="6">
                  <c:v>PA</c:v>
                </c:pt>
                <c:pt idx="7">
                  <c:v>RM</c:v>
                </c:pt>
                <c:pt idx="8">
                  <c:v>SA</c:v>
                </c:pt>
                <c:pt idx="9">
                  <c:v>SD</c:v>
                </c:pt>
                <c:pt idx="10">
                  <c:v>SG</c:v>
                </c:pt>
                <c:pt idx="11">
                  <c:v>SP</c:v>
                </c:pt>
                <c:pt idx="12">
                  <c:v>TD</c:v>
                </c:pt>
                <c:pt idx="13">
                  <c:v>TG</c:v>
                </c:pt>
                <c:pt idx="14">
                  <c:v>TP</c:v>
                </c:pt>
              </c:strCache>
            </c:strRef>
          </c:cat>
          <c:val>
            <c:numRef>
              <c:f>full!$T$115:$T$129</c:f>
              <c:numCache>
                <c:formatCode>_-* #,##0.000_-;\-* #,##0.000_-;_-* "-"??_-;_-@_-</c:formatCode>
                <c:ptCount val="15"/>
                <c:pt idx="0">
                  <c:v>3.1781306513406278E-2</c:v>
                </c:pt>
                <c:pt idx="1">
                  <c:v>1.7984501656504816E-2</c:v>
                </c:pt>
                <c:pt idx="2">
                  <c:v>1.1910712844193486E-2</c:v>
                </c:pt>
                <c:pt idx="3">
                  <c:v>0.84828380351279575</c:v>
                </c:pt>
                <c:pt idx="4">
                  <c:v>5.2078853667507623E-4</c:v>
                </c:pt>
                <c:pt idx="5">
                  <c:v>3.9561215815405544E-3</c:v>
                </c:pt>
                <c:pt idx="6">
                  <c:v>2.7069508484311566E-4</c:v>
                </c:pt>
                <c:pt idx="7">
                  <c:v>4.8600108661180038E-6</c:v>
                </c:pt>
                <c:pt idx="8">
                  <c:v>8.2474706856607433E-3</c:v>
                </c:pt>
                <c:pt idx="9">
                  <c:v>1.230283534169364E-2</c:v>
                </c:pt>
                <c:pt idx="10">
                  <c:v>1.35851687095161E-2</c:v>
                </c:pt>
                <c:pt idx="11">
                  <c:v>4.1345493797147408E-2</c:v>
                </c:pt>
                <c:pt idx="12">
                  <c:v>1.7966698885346242E-3</c:v>
                </c:pt>
                <c:pt idx="13">
                  <c:v>1.6018279712316391E-3</c:v>
                </c:pt>
                <c:pt idx="14">
                  <c:v>6.4077438653907309E-3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10-BC4C-9050-4763626E3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8539416"/>
        <c:axId val="1988495624"/>
      </c:barChart>
      <c:catAx>
        <c:axId val="1988539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88495624"/>
        <c:crosses val="autoZero"/>
        <c:auto val="1"/>
        <c:lblAlgn val="ctr"/>
        <c:lblOffset val="100"/>
        <c:noMultiLvlLbl val="0"/>
      </c:catAx>
      <c:valAx>
        <c:axId val="1988495624"/>
        <c:scaling>
          <c:orientation val="minMax"/>
        </c:scaling>
        <c:delete val="0"/>
        <c:axPos val="l"/>
        <c:majorGridlines/>
        <c:numFmt formatCode="_-* #,##0.000_-;\-* #,##0.000_-;_-* &quot;-&quot;??_-;_-@_-" sourceLinked="1"/>
        <c:majorTickMark val="out"/>
        <c:minorTickMark val="none"/>
        <c:tickLblPos val="nextTo"/>
        <c:crossAx val="1988539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1546062992125999"/>
          <c:y val="0.234259259259259"/>
          <c:w val="0.64569356955380597"/>
          <c:h val="0.67154345290172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full!$T$132</c:f>
              <c:strCache>
                <c:ptCount val="1"/>
                <c:pt idx="0">
                  <c:v> volume 10 </c:v>
                </c:pt>
              </c:strCache>
            </c:strRef>
          </c:tx>
          <c:invertIfNegative val="0"/>
          <c:cat>
            <c:strRef>
              <c:f>full!$S$133:$S$146</c:f>
              <c:strCache>
                <c:ptCount val="14"/>
                <c:pt idx="0">
                  <c:v>AA</c:v>
                </c:pt>
                <c:pt idx="1">
                  <c:v>AB</c:v>
                </c:pt>
                <c:pt idx="2">
                  <c:v>AS</c:v>
                </c:pt>
                <c:pt idx="3">
                  <c:v>DA</c:v>
                </c:pt>
                <c:pt idx="4">
                  <c:v>DB</c:v>
                </c:pt>
                <c:pt idx="5">
                  <c:v>DS</c:v>
                </c:pt>
                <c:pt idx="6">
                  <c:v>LA</c:v>
                </c:pt>
                <c:pt idx="7">
                  <c:v>LD</c:v>
                </c:pt>
                <c:pt idx="8">
                  <c:v>LG</c:v>
                </c:pt>
                <c:pt idx="9">
                  <c:v>PA</c:v>
                </c:pt>
                <c:pt idx="10">
                  <c:v>RM</c:v>
                </c:pt>
                <c:pt idx="11">
                  <c:v>SA</c:v>
                </c:pt>
                <c:pt idx="12">
                  <c:v>SD</c:v>
                </c:pt>
                <c:pt idx="13">
                  <c:v>SP</c:v>
                </c:pt>
              </c:strCache>
            </c:strRef>
          </c:cat>
          <c:val>
            <c:numRef>
              <c:f>full!$T$133:$T$146</c:f>
              <c:numCache>
                <c:formatCode>_-* #,##0.000_-;\-* #,##0.000_-;_-* "-"??_-;_-@_-</c:formatCode>
                <c:ptCount val="14"/>
                <c:pt idx="0">
                  <c:v>1.5695561103740301E-4</c:v>
                </c:pt>
                <c:pt idx="1">
                  <c:v>3.1760023838574626E-3</c:v>
                </c:pt>
                <c:pt idx="2">
                  <c:v>1.4617348651678715E-2</c:v>
                </c:pt>
                <c:pt idx="3">
                  <c:v>4.0916449580221816E-2</c:v>
                </c:pt>
                <c:pt idx="4">
                  <c:v>0.4779693869161451</c:v>
                </c:pt>
                <c:pt idx="5">
                  <c:v>0.40554252357539627</c:v>
                </c:pt>
                <c:pt idx="6">
                  <c:v>6.3631602004360872E-6</c:v>
                </c:pt>
                <c:pt idx="7">
                  <c:v>4.0039320277888637E-4</c:v>
                </c:pt>
                <c:pt idx="8">
                  <c:v>6.380146179341457E-4</c:v>
                </c:pt>
                <c:pt idx="9">
                  <c:v>2.8066458800759711E-2</c:v>
                </c:pt>
                <c:pt idx="10">
                  <c:v>6.4397484824043244E-5</c:v>
                </c:pt>
                <c:pt idx="11">
                  <c:v>5.552951288830012E-4</c:v>
                </c:pt>
                <c:pt idx="12">
                  <c:v>1.1499085843030346E-2</c:v>
                </c:pt>
                <c:pt idx="13">
                  <c:v>1.6391325043252438E-2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2A-6848-8E1C-DA93A64CB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7243848"/>
        <c:axId val="1988219672"/>
      </c:barChart>
      <c:catAx>
        <c:axId val="2007243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88219672"/>
        <c:crosses val="autoZero"/>
        <c:auto val="1"/>
        <c:lblAlgn val="ctr"/>
        <c:lblOffset val="100"/>
        <c:noMultiLvlLbl val="0"/>
      </c:catAx>
      <c:valAx>
        <c:axId val="1988219672"/>
        <c:scaling>
          <c:orientation val="minMax"/>
        </c:scaling>
        <c:delete val="0"/>
        <c:axPos val="l"/>
        <c:majorGridlines/>
        <c:numFmt formatCode="_-* #,##0.000_-;\-* #,##0.000_-;_-* &quot;-&quot;??_-;_-@_-" sourceLinked="1"/>
        <c:majorTickMark val="out"/>
        <c:minorTickMark val="none"/>
        <c:tickLblPos val="nextTo"/>
        <c:crossAx val="2007243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88900</xdr:colOff>
      <xdr:row>3</xdr:row>
      <xdr:rowOff>95250</xdr:rowOff>
    </xdr:from>
    <xdr:to>
      <xdr:col>27</xdr:col>
      <xdr:colOff>635000</xdr:colOff>
      <xdr:row>13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215900</xdr:colOff>
      <xdr:row>14</xdr:row>
      <xdr:rowOff>101600</xdr:rowOff>
    </xdr:from>
    <xdr:to>
      <xdr:col>28</xdr:col>
      <xdr:colOff>25400</xdr:colOff>
      <xdr:row>27</xdr:row>
      <xdr:rowOff>63500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203200</xdr:colOff>
      <xdr:row>30</xdr:row>
      <xdr:rowOff>25400</xdr:rowOff>
    </xdr:from>
    <xdr:to>
      <xdr:col>28</xdr:col>
      <xdr:colOff>38100</xdr:colOff>
      <xdr:row>44</xdr:row>
      <xdr:rowOff>44450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215900</xdr:colOff>
      <xdr:row>47</xdr:row>
      <xdr:rowOff>127000</xdr:rowOff>
    </xdr:from>
    <xdr:to>
      <xdr:col>28</xdr:col>
      <xdr:colOff>63500</xdr:colOff>
      <xdr:row>60</xdr:row>
      <xdr:rowOff>107950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254000</xdr:colOff>
      <xdr:row>62</xdr:row>
      <xdr:rowOff>63500</xdr:rowOff>
    </xdr:from>
    <xdr:to>
      <xdr:col>28</xdr:col>
      <xdr:colOff>50800</xdr:colOff>
      <xdr:row>74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266700</xdr:colOff>
      <xdr:row>75</xdr:row>
      <xdr:rowOff>133350</xdr:rowOff>
    </xdr:from>
    <xdr:to>
      <xdr:col>28</xdr:col>
      <xdr:colOff>50800</xdr:colOff>
      <xdr:row>88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190500</xdr:colOff>
      <xdr:row>91</xdr:row>
      <xdr:rowOff>6350</xdr:rowOff>
    </xdr:from>
    <xdr:to>
      <xdr:col>28</xdr:col>
      <xdr:colOff>50800</xdr:colOff>
      <xdr:row>106</xdr:row>
      <xdr:rowOff>82550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127000</xdr:colOff>
      <xdr:row>113</xdr:row>
      <xdr:rowOff>133350</xdr:rowOff>
    </xdr:from>
    <xdr:to>
      <xdr:col>27</xdr:col>
      <xdr:colOff>660400</xdr:colOff>
      <xdr:row>129</xdr:row>
      <xdr:rowOff>31750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177800</xdr:colOff>
      <xdr:row>131</xdr:row>
      <xdr:rowOff>57150</xdr:rowOff>
    </xdr:from>
    <xdr:to>
      <xdr:col>28</xdr:col>
      <xdr:colOff>38100</xdr:colOff>
      <xdr:row>145</xdr:row>
      <xdr:rowOff>50800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203200</xdr:colOff>
      <xdr:row>147</xdr:row>
      <xdr:rowOff>63500</xdr:rowOff>
    </xdr:from>
    <xdr:to>
      <xdr:col>28</xdr:col>
      <xdr:colOff>63500</xdr:colOff>
      <xdr:row>156</xdr:row>
      <xdr:rowOff>114300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139700</xdr:colOff>
      <xdr:row>157</xdr:row>
      <xdr:rowOff>133350</xdr:rowOff>
    </xdr:from>
    <xdr:to>
      <xdr:col>28</xdr:col>
      <xdr:colOff>0</xdr:colOff>
      <xdr:row>167</xdr:row>
      <xdr:rowOff>12700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127000</xdr:colOff>
      <xdr:row>168</xdr:row>
      <xdr:rowOff>101600</xdr:rowOff>
    </xdr:from>
    <xdr:to>
      <xdr:col>27</xdr:col>
      <xdr:colOff>660400</xdr:colOff>
      <xdr:row>179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21</xdr:col>
      <xdr:colOff>152400</xdr:colOff>
      <xdr:row>181</xdr:row>
      <xdr:rowOff>0</xdr:rowOff>
    </xdr:from>
    <xdr:to>
      <xdr:col>28</xdr:col>
      <xdr:colOff>12700</xdr:colOff>
      <xdr:row>192</xdr:row>
      <xdr:rowOff>12700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21</xdr:col>
      <xdr:colOff>139700</xdr:colOff>
      <xdr:row>193</xdr:row>
      <xdr:rowOff>63500</xdr:rowOff>
    </xdr:from>
    <xdr:to>
      <xdr:col>28</xdr:col>
      <xdr:colOff>0</xdr:colOff>
      <xdr:row>201</xdr:row>
      <xdr:rowOff>152400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21</xdr:col>
      <xdr:colOff>152400</xdr:colOff>
      <xdr:row>203</xdr:row>
      <xdr:rowOff>44450</xdr:rowOff>
    </xdr:from>
    <xdr:to>
      <xdr:col>28</xdr:col>
      <xdr:colOff>12700</xdr:colOff>
      <xdr:row>215</xdr:row>
      <xdr:rowOff>165100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21</xdr:col>
      <xdr:colOff>215900</xdr:colOff>
      <xdr:row>218</xdr:row>
      <xdr:rowOff>127000</xdr:rowOff>
    </xdr:from>
    <xdr:to>
      <xdr:col>28</xdr:col>
      <xdr:colOff>76200</xdr:colOff>
      <xdr:row>229</xdr:row>
      <xdr:rowOff>38100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21</xdr:col>
      <xdr:colOff>228600</xdr:colOff>
      <xdr:row>231</xdr:row>
      <xdr:rowOff>88900</xdr:rowOff>
    </xdr:from>
    <xdr:to>
      <xdr:col>28</xdr:col>
      <xdr:colOff>88900</xdr:colOff>
      <xdr:row>243</xdr:row>
      <xdr:rowOff>127000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21</xdr:col>
      <xdr:colOff>203200</xdr:colOff>
      <xdr:row>246</xdr:row>
      <xdr:rowOff>63500</xdr:rowOff>
    </xdr:from>
    <xdr:to>
      <xdr:col>28</xdr:col>
      <xdr:colOff>63500</xdr:colOff>
      <xdr:row>260</xdr:row>
      <xdr:rowOff>69850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21</xdr:col>
      <xdr:colOff>101600</xdr:colOff>
      <xdr:row>263</xdr:row>
      <xdr:rowOff>165100</xdr:rowOff>
    </xdr:from>
    <xdr:to>
      <xdr:col>27</xdr:col>
      <xdr:colOff>635000</xdr:colOff>
      <xdr:row>276</xdr:row>
      <xdr:rowOff>152400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21</xdr:col>
      <xdr:colOff>152400</xdr:colOff>
      <xdr:row>279</xdr:row>
      <xdr:rowOff>114300</xdr:rowOff>
    </xdr:from>
    <xdr:to>
      <xdr:col>28</xdr:col>
      <xdr:colOff>12700</xdr:colOff>
      <xdr:row>290</xdr:row>
      <xdr:rowOff>50800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21</xdr:col>
      <xdr:colOff>152400</xdr:colOff>
      <xdr:row>292</xdr:row>
      <xdr:rowOff>57150</xdr:rowOff>
    </xdr:from>
    <xdr:to>
      <xdr:col>28</xdr:col>
      <xdr:colOff>12700</xdr:colOff>
      <xdr:row>302</xdr:row>
      <xdr:rowOff>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21</xdr:col>
      <xdr:colOff>114300</xdr:colOff>
      <xdr:row>303</xdr:row>
      <xdr:rowOff>165100</xdr:rowOff>
    </xdr:from>
    <xdr:to>
      <xdr:col>27</xdr:col>
      <xdr:colOff>647700</xdr:colOff>
      <xdr:row>315</xdr:row>
      <xdr:rowOff>127000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21</xdr:col>
      <xdr:colOff>139700</xdr:colOff>
      <xdr:row>318</xdr:row>
      <xdr:rowOff>165100</xdr:rowOff>
    </xdr:from>
    <xdr:to>
      <xdr:col>28</xdr:col>
      <xdr:colOff>0</xdr:colOff>
      <xdr:row>329</xdr:row>
      <xdr:rowOff>63500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riana.siqueira " refreshedDate="43167.706335532406" createdVersion="5" refreshedVersion="5" minRefreshableVersion="3" recordCount="283" xr:uid="{00000000-000A-0000-FFFF-FFFF09000000}">
  <cacheSource type="worksheet">
    <worksheetSource ref="A4:D330" sheet="full"/>
  </cacheSource>
  <cacheFields count="5">
    <cacheField name="volradam" numFmtId="0">
      <sharedItems count="23">
        <s v="Vol. 02"/>
        <s v="Vol. 03"/>
        <s v="Vol. 04"/>
        <s v="Vol. 05"/>
        <s v="Vol. 06"/>
        <s v="Vol. 07"/>
        <s v="Vol. 08"/>
        <s v="Vol. 09"/>
        <s v="Vol. 10"/>
        <s v="Vol. 11"/>
        <s v="Vol. 12"/>
        <s v="Vol. 13"/>
        <s v="Vol. 14"/>
        <s v="Vol. 15"/>
        <s v="Vol. 16"/>
        <s v="Vol. 17"/>
        <s v="Vol. 18"/>
        <s v="Vol. 19"/>
        <s v="Vol. 20"/>
        <s v="Vol. 22"/>
        <s v="Vol. 25"/>
        <s v="Vol. 26"/>
        <s v="Vol. 27"/>
      </sharedItems>
    </cacheField>
    <cacheField name="c_pret" numFmtId="0">
      <sharedItems count="31">
        <s v="AB"/>
        <s v="AS"/>
        <s v="DA"/>
        <s v="DS"/>
        <s v="FS"/>
        <s v="PA"/>
        <s v="RIOS_LAGOS"/>
        <s v="SA"/>
        <s v="SD"/>
        <s v="SP"/>
        <s v="AA"/>
        <s v="CS"/>
        <s v="DB"/>
        <s v="PF"/>
        <s v="PM"/>
        <s v="FA"/>
        <s v="RESERVATORIO"/>
        <s v="RM"/>
        <s v="SG"/>
        <s v="LA"/>
        <s v="LG"/>
        <s v="DM"/>
        <s v="FM"/>
        <s v="LB"/>
        <s v="LD"/>
        <s v="TA"/>
        <s v="TD"/>
        <s v="TG"/>
        <s v="TP"/>
        <s v="CB"/>
        <s v="FB"/>
      </sharedItems>
    </cacheField>
    <cacheField name="cagr_pret" numFmtId="0">
      <sharedItems containsBlank="1"/>
    </cacheField>
    <cacheField name="c_v_2i" numFmtId="43">
      <sharedItems containsBlank="1" containsMixedTypes="1" containsNumber="1" minValue="3.99" maxValue="275.37"/>
    </cacheField>
    <cacheField name="soma_ha_km2" numFmtId="43">
      <sharedItems containsSemiMixedTypes="0" containsString="0" containsNumber="1" minValue="5.4846852208448801E-3" maxValue="175609.8080804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3">
  <r>
    <x v="0"/>
    <x v="0"/>
    <s v="F"/>
    <n v="154.55000000000001"/>
    <n v="6601.4840927719197"/>
  </r>
  <r>
    <x v="0"/>
    <x v="1"/>
    <s v="F"/>
    <n v="110.06"/>
    <n v="1546.4540629135399"/>
  </r>
  <r>
    <x v="0"/>
    <x v="2"/>
    <s v="F"/>
    <n v="182.98"/>
    <n v="92.284487092338694"/>
  </r>
  <r>
    <x v="0"/>
    <x v="3"/>
    <s v="F"/>
    <n v="169.35"/>
    <n v="32348.7124410176"/>
  </r>
  <r>
    <x v="0"/>
    <x v="4"/>
    <s v="F"/>
    <n v="140.09"/>
    <n v="3337.68243636229"/>
  </r>
  <r>
    <x v="0"/>
    <x v="5"/>
    <s v="F"/>
    <n v="105.64"/>
    <n v="348.96542126516499"/>
  </r>
  <r>
    <x v="0"/>
    <x v="6"/>
    <s v="A"/>
    <m/>
    <n v="65.861839747793496"/>
  </r>
  <r>
    <x v="0"/>
    <x v="7"/>
    <s v="F"/>
    <n v="47.1"/>
    <n v="64.231002372554599"/>
  </r>
  <r>
    <x v="0"/>
    <x v="8"/>
    <s v="F"/>
    <n v="77.8"/>
    <n v="379.49903135977598"/>
  </r>
  <r>
    <x v="0"/>
    <x v="9"/>
    <s v="G"/>
    <n v="24.1"/>
    <n v="35.504280713942101"/>
  </r>
  <r>
    <x v="1"/>
    <x v="10"/>
    <s v="F"/>
    <n v="98.24"/>
    <n v="2814.6305719778202"/>
  </r>
  <r>
    <x v="1"/>
    <x v="0"/>
    <s v="F"/>
    <n v="154.55000000000001"/>
    <n v="12711.656870265801"/>
  </r>
  <r>
    <x v="1"/>
    <x v="1"/>
    <s v="F"/>
    <n v="129.28"/>
    <n v="842.66872366311304"/>
  </r>
  <r>
    <x v="1"/>
    <x v="11"/>
    <s v="F"/>
    <n v="116.27"/>
    <n v="6.7946205234403498"/>
  </r>
  <r>
    <x v="1"/>
    <x v="2"/>
    <s v="F"/>
    <n v="137.85"/>
    <n v="2995.71774474228"/>
  </r>
  <r>
    <x v="1"/>
    <x v="12"/>
    <s v="F"/>
    <n v="161.01"/>
    <n v="70184.669629866097"/>
  </r>
  <r>
    <x v="1"/>
    <x v="3"/>
    <s v="F"/>
    <n v="275.37"/>
    <n v="18025.228884312801"/>
  </r>
  <r>
    <x v="1"/>
    <x v="5"/>
    <s v="F"/>
    <n v="105.64"/>
    <n v="4770.8855476561403"/>
  </r>
  <r>
    <x v="1"/>
    <x v="13"/>
    <s v="F"/>
    <n v="98.16"/>
    <n v="11035.688486454699"/>
  </r>
  <r>
    <x v="1"/>
    <x v="14"/>
    <s v="F"/>
    <n v="94.48"/>
    <n v="63.186719903341697"/>
  </r>
  <r>
    <x v="1"/>
    <x v="6"/>
    <s v="A"/>
    <m/>
    <n v="13738.558747527401"/>
  </r>
  <r>
    <x v="1"/>
    <x v="6"/>
    <m/>
    <m/>
    <n v="4.9995687285868298E-2"/>
  </r>
  <r>
    <x v="1"/>
    <x v="7"/>
    <s v="F"/>
    <n v="47.1"/>
    <n v="589.92370833801101"/>
  </r>
  <r>
    <x v="1"/>
    <x v="9"/>
    <s v="G"/>
    <n v="24.1"/>
    <n v="418.90026574977401"/>
  </r>
  <r>
    <x v="2"/>
    <x v="10"/>
    <s v="F"/>
    <n v="94.88"/>
    <n v="92.990158680685894"/>
  </r>
  <r>
    <x v="2"/>
    <x v="1"/>
    <s v="F"/>
    <n v="129.28"/>
    <n v="133798.93839438001"/>
  </r>
  <r>
    <x v="2"/>
    <x v="2"/>
    <s v="F"/>
    <n v="119.67"/>
    <n v="2846.5322842867499"/>
  </r>
  <r>
    <x v="2"/>
    <x v="12"/>
    <s v="F"/>
    <n v="154.59"/>
    <n v="18.632821886901802"/>
  </r>
  <r>
    <x v="2"/>
    <x v="3"/>
    <s v="F"/>
    <n v="148.30000000000001"/>
    <n v="136317.636886266"/>
  </r>
  <r>
    <x v="2"/>
    <x v="15"/>
    <s v="F"/>
    <n v="140.09"/>
    <n v="14.0837752255722"/>
  </r>
  <r>
    <x v="2"/>
    <x v="4"/>
    <s v="F"/>
    <n v="140.09"/>
    <n v="0.26361787393972302"/>
  </r>
  <r>
    <x v="2"/>
    <x v="5"/>
    <s v="F"/>
    <n v="105.64"/>
    <n v="6.5516271236273003"/>
  </r>
  <r>
    <x v="2"/>
    <x v="16"/>
    <m/>
    <m/>
    <n v="5.4846852208448801E-3"/>
  </r>
  <r>
    <x v="2"/>
    <x v="6"/>
    <s v="A"/>
    <m/>
    <n v="3426.7958699573701"/>
  </r>
  <r>
    <x v="2"/>
    <x v="17"/>
    <s v="G"/>
    <n v="6.55"/>
    <n v="33.612348749296302"/>
  </r>
  <r>
    <x v="2"/>
    <x v="7"/>
    <s v="F"/>
    <n v="47.1"/>
    <n v="1735.8922528585799"/>
  </r>
  <r>
    <x v="2"/>
    <x v="8"/>
    <s v="F"/>
    <n v="77.8"/>
    <n v="3406.8229242899602"/>
  </r>
  <r>
    <x v="2"/>
    <x v="18"/>
    <s v="G"/>
    <n v="16.3"/>
    <n v="935.281944876323"/>
  </r>
  <r>
    <x v="2"/>
    <x v="9"/>
    <s v="G"/>
    <n v="24.1"/>
    <n v="2821.5525542442401"/>
  </r>
  <r>
    <x v="3"/>
    <x v="1"/>
    <s v="F"/>
    <n v="146.82"/>
    <n v="9718.4844727801501"/>
  </r>
  <r>
    <x v="3"/>
    <x v="2"/>
    <s v="F"/>
    <n v="213.85"/>
    <n v="41591.026371694497"/>
  </r>
  <r>
    <x v="3"/>
    <x v="12"/>
    <s v="F"/>
    <n v="185.15"/>
    <n v="119245.075649477"/>
  </r>
  <r>
    <x v="3"/>
    <x v="3"/>
    <s v="F"/>
    <n v="230.13"/>
    <n v="70200.962377550604"/>
  </r>
  <r>
    <x v="3"/>
    <x v="19"/>
    <s v="F"/>
    <s v="183"/>
    <n v="344.53296182758203"/>
  </r>
  <r>
    <x v="3"/>
    <x v="20"/>
    <s v="G"/>
    <n v="25.31"/>
    <n v="932.02537605467398"/>
  </r>
  <r>
    <x v="3"/>
    <x v="5"/>
    <s v="F"/>
    <n v="105.64"/>
    <n v="18497.3198935256"/>
  </r>
  <r>
    <x v="3"/>
    <x v="13"/>
    <s v="F"/>
    <n v="98.16"/>
    <n v="1906.7969850812599"/>
  </r>
  <r>
    <x v="3"/>
    <x v="6"/>
    <s v="A"/>
    <m/>
    <n v="23002.066778176799"/>
  </r>
  <r>
    <x v="3"/>
    <x v="7"/>
    <s v="F"/>
    <n v="47.1"/>
    <n v="1523.8327876174201"/>
  </r>
  <r>
    <x v="3"/>
    <x v="8"/>
    <s v="F"/>
    <n v="77.8"/>
    <n v="861.60761899291799"/>
  </r>
  <r>
    <x v="3"/>
    <x v="9"/>
    <s v="G"/>
    <n v="24.1"/>
    <n v="3129.51778979245"/>
  </r>
  <r>
    <x v="4"/>
    <x v="10"/>
    <s v="F"/>
    <n v="123.75"/>
    <n v="883.64955556138"/>
  </r>
  <r>
    <x v="4"/>
    <x v="1"/>
    <s v="F"/>
    <n v="133.99"/>
    <n v="431.35385047259098"/>
  </r>
  <r>
    <x v="4"/>
    <x v="2"/>
    <s v="F"/>
    <n v="131.82"/>
    <n v="15656.5363412223"/>
  </r>
  <r>
    <x v="4"/>
    <x v="12"/>
    <s v="F"/>
    <n v="222.39"/>
    <n v="16661.802301986201"/>
  </r>
  <r>
    <x v="4"/>
    <x v="3"/>
    <s v="F"/>
    <n v="213.55"/>
    <n v="75048.271987415399"/>
  </r>
  <r>
    <x v="4"/>
    <x v="5"/>
    <s v="F"/>
    <n v="105.64"/>
    <n v="14422.5382242714"/>
  </r>
  <r>
    <x v="4"/>
    <x v="13"/>
    <s v="F"/>
    <n v="98.16"/>
    <n v="2239.4342836728001"/>
  </r>
  <r>
    <x v="4"/>
    <x v="6"/>
    <s v="A"/>
    <m/>
    <n v="9924.6622446932197"/>
  </r>
  <r>
    <x v="4"/>
    <x v="7"/>
    <s v="F"/>
    <n v="47.1"/>
    <n v="387.63077224531702"/>
  </r>
  <r>
    <x v="4"/>
    <x v="8"/>
    <s v="F"/>
    <n v="77.8"/>
    <n v="1045.8925153464099"/>
  </r>
  <r>
    <x v="4"/>
    <x v="18"/>
    <s v="G"/>
    <n v="16.3"/>
    <n v="269.04442647947798"/>
  </r>
  <r>
    <x v="4"/>
    <x v="9"/>
    <s v="G"/>
    <n v="24.1"/>
    <n v="7663.2807103941304"/>
  </r>
  <r>
    <x v="5"/>
    <x v="10"/>
    <s v="F"/>
    <n v="159.51"/>
    <n v="46.514173157806098"/>
  </r>
  <r>
    <x v="5"/>
    <x v="0"/>
    <s v="F"/>
    <n v="160.29"/>
    <n v="62.755321809601497"/>
  </r>
  <r>
    <x v="5"/>
    <x v="1"/>
    <s v="F"/>
    <n v="180.66"/>
    <n v="101617.404802441"/>
  </r>
  <r>
    <x v="5"/>
    <x v="2"/>
    <s v="F"/>
    <n v="142.58000000000001"/>
    <n v="9433.5081386257607"/>
  </r>
  <r>
    <x v="5"/>
    <x v="12"/>
    <s v="F"/>
    <n v="153.41999999999999"/>
    <n v="48668.188582430601"/>
  </r>
  <r>
    <x v="5"/>
    <x v="3"/>
    <s v="F"/>
    <n v="175.71"/>
    <n v="119867.66306880501"/>
  </r>
  <r>
    <x v="5"/>
    <x v="5"/>
    <s v="F"/>
    <n v="105.64"/>
    <n v="941.95444189982902"/>
  </r>
  <r>
    <x v="5"/>
    <x v="6"/>
    <s v="A"/>
    <m/>
    <n v="4131.1813827464102"/>
  </r>
  <r>
    <x v="5"/>
    <x v="7"/>
    <s v="F"/>
    <n v="47.1"/>
    <n v="1552.83544535393"/>
  </r>
  <r>
    <x v="5"/>
    <x v="8"/>
    <s v="F"/>
    <n v="77.8"/>
    <n v="5224.6275926148201"/>
  </r>
  <r>
    <x v="5"/>
    <x v="18"/>
    <s v="G"/>
    <n v="16.3"/>
    <n v="11.134268109941999"/>
  </r>
  <r>
    <x v="5"/>
    <x v="9"/>
    <s v="G"/>
    <n v="24.1"/>
    <n v="2228.58034779534"/>
  </r>
  <r>
    <x v="6"/>
    <x v="1"/>
    <s v="F"/>
    <n v="73.64"/>
    <n v="7607.9847140645697"/>
  </r>
  <r>
    <x v="6"/>
    <x v="2"/>
    <s v="F"/>
    <n v="270.89"/>
    <n v="1035.15881044714"/>
  </r>
  <r>
    <x v="6"/>
    <x v="12"/>
    <s v="F"/>
    <n v="163.92"/>
    <n v="8712.1488180272299"/>
  </r>
  <r>
    <x v="6"/>
    <x v="21"/>
    <s v="F"/>
    <n v="149.5"/>
    <n v="35423.800688937503"/>
  </r>
  <r>
    <x v="6"/>
    <x v="3"/>
    <s v="F"/>
    <n v="138.56"/>
    <n v="92149.640598656304"/>
  </r>
  <r>
    <x v="6"/>
    <x v="15"/>
    <s v="F"/>
    <n v="140.09"/>
    <n v="690.72960801594695"/>
  </r>
  <r>
    <x v="6"/>
    <x v="22"/>
    <s v="F"/>
    <n v="140.09"/>
    <n v="912.217021606196"/>
  </r>
  <r>
    <x v="6"/>
    <x v="4"/>
    <s v="F"/>
    <n v="140.09"/>
    <n v="13585.7959442427"/>
  </r>
  <r>
    <x v="6"/>
    <x v="19"/>
    <s v="F"/>
    <s v="183"/>
    <n v="6392.8516110192904"/>
  </r>
  <r>
    <x v="6"/>
    <x v="23"/>
    <s v="G"/>
    <n v="25.31"/>
    <n v="6221.6089889516097"/>
  </r>
  <r>
    <x v="6"/>
    <x v="24"/>
    <s v="F"/>
    <s v="183"/>
    <n v="25040.4557698403"/>
  </r>
  <r>
    <x v="6"/>
    <x v="20"/>
    <s v="G"/>
    <n v="25.31"/>
    <n v="10992.3860863601"/>
  </r>
  <r>
    <x v="6"/>
    <x v="5"/>
    <s v="F"/>
    <n v="105.64"/>
    <n v="1.6187185129971799"/>
  </r>
  <r>
    <x v="6"/>
    <x v="6"/>
    <s v="A"/>
    <m/>
    <n v="2486.4659375600099"/>
  </r>
  <r>
    <x v="6"/>
    <x v="17"/>
    <s v="G"/>
    <n v="6.55"/>
    <n v="772.65887190609499"/>
  </r>
  <r>
    <x v="6"/>
    <x v="7"/>
    <s v="F"/>
    <n v="47.1"/>
    <n v="3487.2510471314999"/>
  </r>
  <r>
    <x v="6"/>
    <x v="18"/>
    <s v="G"/>
    <n v="16.3"/>
    <n v="7783.8679822679796"/>
  </r>
  <r>
    <x v="6"/>
    <x v="9"/>
    <s v="G"/>
    <n v="24.1"/>
    <n v="12681.691962533499"/>
  </r>
  <r>
    <x v="6"/>
    <x v="25"/>
    <s v="F"/>
    <n v="14.41"/>
    <n v="1.8023250495091201"/>
  </r>
  <r>
    <x v="6"/>
    <x v="26"/>
    <s v="F"/>
    <n v="30.1"/>
    <n v="4619.6066448164402"/>
  </r>
  <r>
    <x v="6"/>
    <x v="27"/>
    <s v="G"/>
    <n v="3.99"/>
    <n v="706.06786997760503"/>
  </r>
  <r>
    <x v="6"/>
    <x v="28"/>
    <s v="G"/>
    <n v="8.9700000000000006"/>
    <n v="2237.91579454571"/>
  </r>
  <r>
    <x v="7"/>
    <x v="1"/>
    <s v="F"/>
    <n v="112.13"/>
    <n v="4695.6959551692098"/>
  </r>
  <r>
    <x v="7"/>
    <x v="2"/>
    <s v="F"/>
    <n v="262.68"/>
    <n v="2657.2146003047501"/>
  </r>
  <r>
    <x v="7"/>
    <x v="21"/>
    <s v="F"/>
    <n v="109.69"/>
    <n v="1759.81079009665"/>
  </r>
  <r>
    <x v="7"/>
    <x v="3"/>
    <s v="F"/>
    <n v="184.64"/>
    <n v="125334.143305604"/>
  </r>
  <r>
    <x v="7"/>
    <x v="15"/>
    <s v="F"/>
    <n v="140.09"/>
    <n v="76.946636040028096"/>
  </r>
  <r>
    <x v="7"/>
    <x v="4"/>
    <s v="F"/>
    <n v="140.09"/>
    <n v="584.51794927818298"/>
  </r>
  <r>
    <x v="7"/>
    <x v="5"/>
    <s v="F"/>
    <n v="105.64"/>
    <n v="39.995266224999803"/>
  </r>
  <r>
    <x v="7"/>
    <x v="6"/>
    <s v="A"/>
    <m/>
    <n v="519.45834809497796"/>
  </r>
  <r>
    <x v="7"/>
    <x v="17"/>
    <s v="G"/>
    <n v="6.55"/>
    <n v="0.71806781626432203"/>
  </r>
  <r>
    <x v="7"/>
    <x v="7"/>
    <s v="F"/>
    <n v="47.1"/>
    <n v="1218.5658485341801"/>
  </r>
  <r>
    <x v="7"/>
    <x v="8"/>
    <s v="F"/>
    <n v="77.8"/>
    <n v="1817.7469867934601"/>
  </r>
  <r>
    <x v="7"/>
    <x v="18"/>
    <s v="G"/>
    <n v="16.3"/>
    <n v="2007.21206136245"/>
  </r>
  <r>
    <x v="7"/>
    <x v="9"/>
    <s v="G"/>
    <n v="24.1"/>
    <n v="6108.8070091090303"/>
  </r>
  <r>
    <x v="7"/>
    <x v="26"/>
    <s v="F"/>
    <n v="30.1"/>
    <n v="265.45842364307902"/>
  </r>
  <r>
    <x v="7"/>
    <x v="27"/>
    <s v="G"/>
    <n v="3.99"/>
    <n v="236.670481819759"/>
  </r>
  <r>
    <x v="7"/>
    <x v="28"/>
    <s v="G"/>
    <n v="8.9700000000000006"/>
    <n v="946.74575250023895"/>
  </r>
  <r>
    <x v="8"/>
    <x v="10"/>
    <s v="F"/>
    <n v="141.81"/>
    <n v="41.876066739051197"/>
  </r>
  <r>
    <x v="8"/>
    <x v="0"/>
    <s v="F"/>
    <n v="169.49"/>
    <n v="847.36370309250594"/>
  </r>
  <r>
    <x v="8"/>
    <x v="1"/>
    <s v="F"/>
    <n v="146.44999999999999"/>
    <n v="3899.9374641012901"/>
  </r>
  <r>
    <x v="8"/>
    <x v="2"/>
    <s v="F"/>
    <n v="174.03"/>
    <n v="10916.589486807699"/>
  </r>
  <r>
    <x v="8"/>
    <x v="12"/>
    <s v="F"/>
    <n v="149.54"/>
    <n v="127523.175587231"/>
  </r>
  <r>
    <x v="8"/>
    <x v="3"/>
    <s v="F"/>
    <n v="171.21"/>
    <n v="108199.54553086701"/>
  </r>
  <r>
    <x v="8"/>
    <x v="19"/>
    <s v="F"/>
    <n v="262.99"/>
    <n v="1.6977036976475901"/>
  </r>
  <r>
    <x v="8"/>
    <x v="24"/>
    <s v="F"/>
    <n v="262.99"/>
    <n v="106.825696581408"/>
  </r>
  <r>
    <x v="8"/>
    <x v="20"/>
    <s v="G"/>
    <n v="25.31"/>
    <n v="170.22355903373"/>
  </r>
  <r>
    <x v="8"/>
    <x v="5"/>
    <s v="F"/>
    <n v="105.64"/>
    <n v="7488.1865904708802"/>
  </r>
  <r>
    <x v="8"/>
    <x v="6"/>
    <s v="A"/>
    <m/>
    <n v="28383.944400026201"/>
  </r>
  <r>
    <x v="8"/>
    <x v="17"/>
    <s v="G"/>
    <n v="6.55"/>
    <n v="17.1813760240533"/>
  </r>
  <r>
    <x v="8"/>
    <x v="7"/>
    <s v="F"/>
    <n v="47.1"/>
    <n v="148.153836127803"/>
  </r>
  <r>
    <x v="8"/>
    <x v="8"/>
    <s v="F"/>
    <n v="77.8"/>
    <n v="3067.97879360978"/>
  </r>
  <r>
    <x v="8"/>
    <x v="9"/>
    <s v="G"/>
    <n v="24.1"/>
    <n v="4373.2378658902999"/>
  </r>
  <r>
    <x v="9"/>
    <x v="1"/>
    <s v="F"/>
    <n v="158.19999999999999"/>
    <n v="14424.5463914747"/>
  </r>
  <r>
    <x v="9"/>
    <x v="21"/>
    <s v="F"/>
    <n v="83.74"/>
    <n v="349.96264411331902"/>
  </r>
  <r>
    <x v="9"/>
    <x v="3"/>
    <s v="F"/>
    <n v="144.81"/>
    <n v="19671.759085673599"/>
  </r>
  <r>
    <x v="9"/>
    <x v="19"/>
    <s v="F"/>
    <n v="114.31"/>
    <n v="2957.05664775886"/>
  </r>
  <r>
    <x v="9"/>
    <x v="24"/>
    <s v="F"/>
    <n v="114.31"/>
    <n v="34740.486170361903"/>
  </r>
  <r>
    <x v="9"/>
    <x v="6"/>
    <s v="A"/>
    <m/>
    <n v="882.21137798780603"/>
  </r>
  <r>
    <x v="9"/>
    <x v="17"/>
    <s v="G"/>
    <n v="6.55"/>
    <n v="182.47754022681801"/>
  </r>
  <r>
    <x v="10"/>
    <x v="10"/>
    <s v="F"/>
    <n v="144.32"/>
    <n v="16098.885468571199"/>
  </r>
  <r>
    <x v="10"/>
    <x v="0"/>
    <s v="F"/>
    <n v="150.69"/>
    <n v="113535.047315875"/>
  </r>
  <r>
    <x v="10"/>
    <x v="1"/>
    <s v="F"/>
    <n v="116.14"/>
    <n v="3729.9548076433298"/>
  </r>
  <r>
    <x v="10"/>
    <x v="2"/>
    <s v="F"/>
    <n v="164.35"/>
    <n v="4556.2672751780701"/>
  </r>
  <r>
    <x v="10"/>
    <x v="12"/>
    <s v="F"/>
    <n v="157.41999999999999"/>
    <n v="40335.274547396002"/>
  </r>
  <r>
    <x v="10"/>
    <x v="3"/>
    <s v="F"/>
    <n v="161.84"/>
    <n v="375.676910982717"/>
  </r>
  <r>
    <x v="10"/>
    <x v="23"/>
    <s v="G"/>
    <n v="25.31"/>
    <n v="227.57953712492801"/>
  </r>
  <r>
    <x v="10"/>
    <x v="20"/>
    <s v="G"/>
    <n v="25.31"/>
    <n v="39.066914648000697"/>
  </r>
  <r>
    <x v="10"/>
    <x v="6"/>
    <s v="A"/>
    <m/>
    <n v="629.93645472850403"/>
  </r>
  <r>
    <x v="11"/>
    <x v="10"/>
    <s v="F"/>
    <n v="144.76"/>
    <n v="8421.6950015034909"/>
  </r>
  <r>
    <x v="11"/>
    <x v="0"/>
    <s v="F"/>
    <n v="144.62"/>
    <n v="54496.385036772102"/>
  </r>
  <r>
    <x v="11"/>
    <x v="2"/>
    <s v="F"/>
    <n v="168.64"/>
    <n v="868.606886377813"/>
  </r>
  <r>
    <x v="11"/>
    <x v="12"/>
    <s v="F"/>
    <n v="153.25"/>
    <n v="9604.5636827504204"/>
  </r>
  <r>
    <x v="11"/>
    <x v="3"/>
    <s v="F"/>
    <n v="121.02"/>
    <n v="770.04632683700197"/>
  </r>
  <r>
    <x v="11"/>
    <x v="19"/>
    <s v="F"/>
    <n v="160.43"/>
    <n v="20.4081618831746"/>
  </r>
  <r>
    <x v="11"/>
    <x v="24"/>
    <s v="F"/>
    <n v="160.43"/>
    <n v="357.891513823504"/>
  </r>
  <r>
    <x v="11"/>
    <x v="20"/>
    <s v="G"/>
    <n v="25.31"/>
    <n v="404.23244073892403"/>
  </r>
  <r>
    <x v="11"/>
    <x v="5"/>
    <s v="F"/>
    <n v="105.64"/>
    <n v="53.557623664804197"/>
  </r>
  <r>
    <x v="11"/>
    <x v="6"/>
    <s v="A"/>
    <m/>
    <n v="261.35751082729399"/>
  </r>
  <r>
    <x v="12"/>
    <x v="10"/>
    <s v="F"/>
    <n v="154.71"/>
    <n v="8784.0124074661508"/>
  </r>
  <r>
    <x v="12"/>
    <x v="0"/>
    <s v="F"/>
    <n v="177.28"/>
    <n v="409.53597533081199"/>
  </r>
  <r>
    <x v="12"/>
    <x v="1"/>
    <s v="F"/>
    <n v="173.89"/>
    <n v="28.0614907255096"/>
  </r>
  <r>
    <x v="12"/>
    <x v="2"/>
    <s v="F"/>
    <n v="157.86000000000001"/>
    <n v="23561.065920528701"/>
  </r>
  <r>
    <x v="12"/>
    <x v="12"/>
    <s v="F"/>
    <n v="174.17"/>
    <n v="82967.601359617707"/>
  </r>
  <r>
    <x v="12"/>
    <x v="3"/>
    <s v="F"/>
    <n v="142.46"/>
    <n v="20981.3710214198"/>
  </r>
  <r>
    <x v="12"/>
    <x v="19"/>
    <s v="F"/>
    <n v="160.43"/>
    <n v="1523.9476286520101"/>
  </r>
  <r>
    <x v="12"/>
    <x v="23"/>
    <s v="G"/>
    <n v="25.31"/>
    <n v="1743.7586365807399"/>
  </r>
  <r>
    <x v="12"/>
    <x v="24"/>
    <s v="F"/>
    <n v="160.43"/>
    <n v="33108.421795550297"/>
  </r>
  <r>
    <x v="12"/>
    <x v="5"/>
    <s v="F"/>
    <n v="105.64"/>
    <n v="1132.26316343902"/>
  </r>
  <r>
    <x v="12"/>
    <x v="6"/>
    <s v="A"/>
    <m/>
    <n v="5379.6954254905304"/>
  </r>
  <r>
    <x v="12"/>
    <x v="17"/>
    <s v="G"/>
    <n v="6.55"/>
    <n v="318.25651605870502"/>
  </r>
  <r>
    <x v="13"/>
    <x v="10"/>
    <s v="F"/>
    <n v="172.81"/>
    <n v="32903.450130326099"/>
  </r>
  <r>
    <x v="13"/>
    <x v="0"/>
    <s v="F"/>
    <n v="164.36"/>
    <n v="118778.20518926199"/>
  </r>
  <r>
    <x v="13"/>
    <x v="2"/>
    <s v="F"/>
    <n v="171.77"/>
    <n v="18503.907123364399"/>
  </r>
  <r>
    <x v="13"/>
    <x v="12"/>
    <s v="F"/>
    <n v="154.38"/>
    <n v="111800.85971755801"/>
  </r>
  <r>
    <x v="13"/>
    <x v="5"/>
    <s v="F"/>
    <n v="105.64"/>
    <n v="278.545035156246"/>
  </r>
  <r>
    <x v="13"/>
    <x v="6"/>
    <s v="A"/>
    <m/>
    <n v="2506.2052348561101"/>
  </r>
  <r>
    <x v="13"/>
    <x v="9"/>
    <s v="G"/>
    <n v="24.1"/>
    <n v="115.833491700295"/>
  </r>
  <r>
    <x v="14"/>
    <x v="10"/>
    <s v="F"/>
    <n v="165.7"/>
    <n v="3459.0252826422602"/>
  </r>
  <r>
    <x v="14"/>
    <x v="0"/>
    <s v="F"/>
    <n v="136.13999999999999"/>
    <n v="39279.220703814099"/>
  </r>
  <r>
    <x v="14"/>
    <x v="1"/>
    <s v="F"/>
    <n v="156.76"/>
    <n v="158821.11893326399"/>
  </r>
  <r>
    <x v="14"/>
    <x v="2"/>
    <s v="F"/>
    <n v="175.73"/>
    <n v="3275.1231030839299"/>
  </r>
  <r>
    <x v="14"/>
    <x v="12"/>
    <s v="F"/>
    <n v="188.14"/>
    <n v="13033.187646918201"/>
  </r>
  <r>
    <x v="14"/>
    <x v="3"/>
    <s v="F"/>
    <n v="175.02"/>
    <n v="30193.651721826402"/>
  </r>
  <r>
    <x v="14"/>
    <x v="4"/>
    <s v="F"/>
    <n v="140.09"/>
    <n v="642.76589101018999"/>
  </r>
  <r>
    <x v="14"/>
    <x v="5"/>
    <s v="F"/>
    <n v="105.64"/>
    <n v="1185.1335517769101"/>
  </r>
  <r>
    <x v="14"/>
    <x v="6"/>
    <s v="A"/>
    <m/>
    <n v="2192.4108015719899"/>
  </r>
  <r>
    <x v="14"/>
    <x v="7"/>
    <s v="F"/>
    <n v="47.1"/>
    <n v="4767.5529348497903"/>
  </r>
  <r>
    <x v="14"/>
    <x v="8"/>
    <s v="F"/>
    <n v="77.8"/>
    <n v="8411.9682041892993"/>
  </r>
  <r>
    <x v="14"/>
    <x v="18"/>
    <s v="G"/>
    <n v="16.3"/>
    <n v="468.74751386045898"/>
  </r>
  <r>
    <x v="14"/>
    <x v="9"/>
    <s v="G"/>
    <n v="24.1"/>
    <n v="6009.5538367865001"/>
  </r>
  <r>
    <x v="15"/>
    <x v="10"/>
    <s v="F"/>
    <n v="136.09"/>
    <n v="13054.946041700599"/>
  </r>
  <r>
    <x v="15"/>
    <x v="0"/>
    <s v="F"/>
    <n v="159.16999999999999"/>
    <n v="40373.224825151003"/>
  </r>
  <r>
    <x v="15"/>
    <x v="1"/>
    <s v="F"/>
    <n v="157.15"/>
    <n v="1850.50495006656"/>
  </r>
  <r>
    <x v="15"/>
    <x v="2"/>
    <s v="F"/>
    <n v="175.64"/>
    <n v="26470.934145892501"/>
  </r>
  <r>
    <x v="15"/>
    <x v="12"/>
    <s v="F"/>
    <n v="165.53"/>
    <n v="175609.808080463"/>
  </r>
  <r>
    <x v="15"/>
    <x v="3"/>
    <s v="F"/>
    <n v="159.63"/>
    <n v="22184.8941559587"/>
  </r>
  <r>
    <x v="15"/>
    <x v="5"/>
    <s v="F"/>
    <n v="105.64"/>
    <n v="4123.6173488531304"/>
  </r>
  <r>
    <x v="15"/>
    <x v="6"/>
    <s v="A"/>
    <m/>
    <n v="8093.1992508199301"/>
  </r>
  <r>
    <x v="15"/>
    <x v="7"/>
    <s v="F"/>
    <n v="47.1"/>
    <n v="8.7570185284381097"/>
  </r>
  <r>
    <x v="15"/>
    <x v="18"/>
    <s v="G"/>
    <n v="16.3"/>
    <n v="935.12551774726796"/>
  </r>
  <r>
    <x v="15"/>
    <x v="9"/>
    <s v="G"/>
    <n v="24.1"/>
    <n v="1081.24756811202"/>
  </r>
  <r>
    <x v="16"/>
    <x v="10"/>
    <s v="F"/>
    <n v="162.91999999999999"/>
    <n v="6208.8184648238603"/>
  </r>
  <r>
    <x v="16"/>
    <x v="0"/>
    <s v="F"/>
    <n v="213.37"/>
    <n v="4403.9713360236101"/>
  </r>
  <r>
    <x v="16"/>
    <x v="1"/>
    <s v="F"/>
    <n v="150.61000000000001"/>
    <n v="135.90944994380499"/>
  </r>
  <r>
    <x v="16"/>
    <x v="2"/>
    <s v="F"/>
    <n v="174.79"/>
    <n v="32634.548547608199"/>
  </r>
  <r>
    <x v="16"/>
    <x v="12"/>
    <s v="F"/>
    <n v="158.01"/>
    <n v="159671.74805367601"/>
  </r>
  <r>
    <x v="16"/>
    <x v="3"/>
    <s v="F"/>
    <n v="140.47999999999999"/>
    <n v="17072.215925171698"/>
  </r>
  <r>
    <x v="16"/>
    <x v="19"/>
    <s v="F"/>
    <n v="262.99"/>
    <n v="15081.106997847"/>
  </r>
  <r>
    <x v="16"/>
    <x v="23"/>
    <s v="G"/>
    <n v="25.31"/>
    <n v="3321.1958855859002"/>
  </r>
  <r>
    <x v="16"/>
    <x v="24"/>
    <s v="F"/>
    <n v="262.99"/>
    <n v="31043.466995297102"/>
  </r>
  <r>
    <x v="16"/>
    <x v="20"/>
    <s v="G"/>
    <n v="25.31"/>
    <n v="2996.18336791094"/>
  </r>
  <r>
    <x v="16"/>
    <x v="5"/>
    <s v="F"/>
    <n v="105.64"/>
    <n v="1191.9719465620799"/>
  </r>
  <r>
    <x v="16"/>
    <x v="6"/>
    <s v="A"/>
    <m/>
    <n v="21420.546487563199"/>
  </r>
  <r>
    <x v="16"/>
    <x v="17"/>
    <s v="G"/>
    <n v="6.55"/>
    <n v="4.6334423828740796"/>
  </r>
  <r>
    <x v="17"/>
    <x v="10"/>
    <s v="F"/>
    <n v="150.22"/>
    <n v="2200.39620709459"/>
  </r>
  <r>
    <x v="17"/>
    <x v="0"/>
    <s v="F"/>
    <n v="147.91999999999999"/>
    <n v="16705.7198241527"/>
  </r>
  <r>
    <x v="17"/>
    <x v="1"/>
    <s v="F"/>
    <n v="135.72"/>
    <n v="6177.1392734955898"/>
  </r>
  <r>
    <x v="17"/>
    <x v="29"/>
    <s v="F"/>
    <n v="116.27"/>
    <n v="123.54658689705001"/>
  </r>
  <r>
    <x v="17"/>
    <x v="2"/>
    <s v="F"/>
    <n v="170.56"/>
    <n v="103.32478817276299"/>
  </r>
  <r>
    <x v="17"/>
    <x v="3"/>
    <s v="F"/>
    <n v="154.78"/>
    <n v="699.42294665475197"/>
  </r>
  <r>
    <x v="17"/>
    <x v="15"/>
    <s v="F"/>
    <n v="140.09"/>
    <n v="1231.1864367599401"/>
  </r>
  <r>
    <x v="17"/>
    <x v="30"/>
    <s v="F"/>
    <n v="140.09"/>
    <n v="10827.466281106899"/>
  </r>
  <r>
    <x v="17"/>
    <x v="4"/>
    <s v="F"/>
    <n v="140.09"/>
    <n v="16136.163564405801"/>
  </r>
  <r>
    <x v="17"/>
    <x v="5"/>
    <s v="F"/>
    <n v="105.64"/>
    <n v="7128.5788363873698"/>
  </r>
  <r>
    <x v="17"/>
    <x v="6"/>
    <s v="A"/>
    <m/>
    <n v="448.593136160423"/>
  </r>
  <r>
    <x v="17"/>
    <x v="7"/>
    <s v="F"/>
    <n v="47.1"/>
    <n v="3226.39104446483"/>
  </r>
  <r>
    <x v="17"/>
    <x v="8"/>
    <s v="F"/>
    <n v="77.8"/>
    <n v="2489.8576978096798"/>
  </r>
  <r>
    <x v="17"/>
    <x v="18"/>
    <s v="G"/>
    <n v="16.3"/>
    <n v="356.54585357257099"/>
  </r>
  <r>
    <x v="17"/>
    <x v="9"/>
    <s v="G"/>
    <n v="24.1"/>
    <n v="2765.1906290565498"/>
  </r>
  <r>
    <x v="18"/>
    <x v="1"/>
    <s v="F"/>
    <n v="117.97"/>
    <n v="92266.806125913805"/>
  </r>
  <r>
    <x v="18"/>
    <x v="11"/>
    <s v="F"/>
    <n v="116.27"/>
    <n v="2804.4693611633902"/>
  </r>
  <r>
    <x v="18"/>
    <x v="2"/>
    <s v="F"/>
    <n v="169.39"/>
    <n v="2980.89073041338"/>
  </r>
  <r>
    <x v="18"/>
    <x v="3"/>
    <s v="F"/>
    <n v="123.29"/>
    <n v="59507.517577681101"/>
  </r>
  <r>
    <x v="18"/>
    <x v="4"/>
    <s v="F"/>
    <n v="140.09"/>
    <n v="82123.148986616899"/>
  </r>
  <r>
    <x v="18"/>
    <x v="19"/>
    <s v="F"/>
    <s v="183"/>
    <n v="1074.0701887079899"/>
  </r>
  <r>
    <x v="18"/>
    <x v="24"/>
    <s v="F"/>
    <s v="183"/>
    <n v="1396.96880735221"/>
  </r>
  <r>
    <x v="18"/>
    <x v="20"/>
    <s v="G"/>
    <n v="25.31"/>
    <n v="842.89422876633898"/>
  </r>
  <r>
    <x v="18"/>
    <x v="5"/>
    <s v="F"/>
    <n v="105.64"/>
    <n v="311.17374979012197"/>
  </r>
  <r>
    <x v="18"/>
    <x v="6"/>
    <s v="A"/>
    <m/>
    <n v="1591.8051255876001"/>
  </r>
  <r>
    <x v="18"/>
    <x v="17"/>
    <s v="G"/>
    <n v="6.55"/>
    <n v="3525.8878266823199"/>
  </r>
  <r>
    <x v="18"/>
    <x v="7"/>
    <s v="F"/>
    <n v="47.1"/>
    <n v="4652.97460454477"/>
  </r>
  <r>
    <x v="18"/>
    <x v="8"/>
    <s v="F"/>
    <n v="77.8"/>
    <n v="28466.440523503399"/>
  </r>
  <r>
    <x v="18"/>
    <x v="9"/>
    <s v="G"/>
    <n v="24.1"/>
    <n v="149.01573698208099"/>
  </r>
  <r>
    <x v="19"/>
    <x v="1"/>
    <s v="F"/>
    <n v="97.4"/>
    <n v="81180.651379623494"/>
  </r>
  <r>
    <x v="19"/>
    <x v="2"/>
    <s v="F"/>
    <n v="137.66999999999999"/>
    <n v="2109.0338777161301"/>
  </r>
  <r>
    <x v="19"/>
    <x v="3"/>
    <s v="F"/>
    <n v="145.55000000000001"/>
    <n v="5053.4180611976999"/>
  </r>
  <r>
    <x v="19"/>
    <x v="15"/>
    <s v="F"/>
    <n v="140.09"/>
    <n v="1594.4070075125501"/>
  </r>
  <r>
    <x v="19"/>
    <x v="4"/>
    <s v="F"/>
    <n v="140.09"/>
    <n v="37961.3433514016"/>
  </r>
  <r>
    <x v="19"/>
    <x v="5"/>
    <s v="F"/>
    <n v="105.64"/>
    <n v="3555.7021610696002"/>
  </r>
  <r>
    <x v="19"/>
    <x v="6"/>
    <s v="A"/>
    <m/>
    <n v="1352.6790976909799"/>
  </r>
  <r>
    <x v="19"/>
    <x v="7"/>
    <s v="F"/>
    <n v="47.1"/>
    <n v="13271.416589566599"/>
  </r>
  <r>
    <x v="19"/>
    <x v="8"/>
    <s v="F"/>
    <n v="77.8"/>
    <n v="19883.843582213201"/>
  </r>
  <r>
    <x v="19"/>
    <x v="18"/>
    <s v="G"/>
    <n v="16.3"/>
    <n v="3132.7920247260899"/>
  </r>
  <r>
    <x v="19"/>
    <x v="9"/>
    <s v="G"/>
    <n v="24.1"/>
    <n v="4433.90705051851"/>
  </r>
  <r>
    <x v="20"/>
    <x v="1"/>
    <s v="F"/>
    <n v="113.12"/>
    <n v="9.0205021142267992"/>
  </r>
  <r>
    <x v="20"/>
    <x v="2"/>
    <s v="F"/>
    <n v="172.77"/>
    <n v="1.2621830701262"/>
  </r>
  <r>
    <x v="20"/>
    <x v="15"/>
    <s v="F"/>
    <n v="140.09"/>
    <n v="1347.0921754466401"/>
  </r>
  <r>
    <x v="20"/>
    <x v="4"/>
    <s v="F"/>
    <n v="140.09"/>
    <n v="25182.796210219502"/>
  </r>
  <r>
    <x v="20"/>
    <x v="5"/>
    <s v="F"/>
    <n v="105.64"/>
    <n v="3975.7540830154799"/>
  </r>
  <r>
    <x v="20"/>
    <x v="6"/>
    <s v="A"/>
    <m/>
    <n v="355.61642593718801"/>
  </r>
  <r>
    <x v="20"/>
    <x v="7"/>
    <s v="F"/>
    <n v="47.1"/>
    <n v="3423.2199376736598"/>
  </r>
  <r>
    <x v="20"/>
    <x v="8"/>
    <s v="F"/>
    <n v="77.8"/>
    <n v="3793.37719651313"/>
  </r>
  <r>
    <x v="20"/>
    <x v="9"/>
    <s v="G"/>
    <n v="24.1"/>
    <n v="950.71124573214502"/>
  </r>
  <r>
    <x v="21"/>
    <x v="1"/>
    <s v="F"/>
    <n v="130.49"/>
    <n v="12835.886139856701"/>
  </r>
  <r>
    <x v="21"/>
    <x v="29"/>
    <s v="F"/>
    <n v="116.27"/>
    <n v="251.746591601381"/>
  </r>
  <r>
    <x v="21"/>
    <x v="11"/>
    <s v="F"/>
    <n v="116.27"/>
    <n v="2417.5313180550702"/>
  </r>
  <r>
    <x v="21"/>
    <x v="2"/>
    <s v="F"/>
    <n v="175.73"/>
    <n v="770.80328123183403"/>
  </r>
  <r>
    <x v="21"/>
    <x v="15"/>
    <s v="F"/>
    <n v="140.09"/>
    <n v="1458.9199333023901"/>
  </r>
  <r>
    <x v="21"/>
    <x v="30"/>
    <s v="F"/>
    <n v="140.09"/>
    <n v="12689.5398752906"/>
  </r>
  <r>
    <x v="21"/>
    <x v="4"/>
    <s v="F"/>
    <n v="140.09"/>
    <n v="49531.590662729403"/>
  </r>
  <r>
    <x v="21"/>
    <x v="5"/>
    <s v="F"/>
    <n v="105.64"/>
    <n v="2740.0398566961699"/>
  </r>
  <r>
    <x v="21"/>
    <x v="6"/>
    <s v="A"/>
    <m/>
    <n v="287.29802541434401"/>
  </r>
  <r>
    <x v="21"/>
    <x v="7"/>
    <s v="F"/>
    <n v="47.1"/>
    <n v="8464.3440292944797"/>
  </r>
  <r>
    <x v="21"/>
    <x v="8"/>
    <s v="F"/>
    <n v="77.8"/>
    <n v="6157.4008468730599"/>
  </r>
  <r>
    <x v="21"/>
    <x v="18"/>
    <s v="G"/>
    <n v="16.3"/>
    <n v="30.717784208049501"/>
  </r>
  <r>
    <x v="21"/>
    <x v="9"/>
    <s v="G"/>
    <n v="24.1"/>
    <n v="4224.2138938653798"/>
  </r>
  <r>
    <x v="22"/>
    <x v="29"/>
    <s v="F"/>
    <n v="116.27"/>
    <n v="1159.29929832314"/>
  </r>
  <r>
    <x v="22"/>
    <x v="11"/>
    <s v="F"/>
    <n v="116.27"/>
    <n v="35.599982335663299"/>
  </r>
  <r>
    <x v="22"/>
    <x v="15"/>
    <s v="F"/>
    <n v="140.09"/>
    <n v="4.3638816516722603"/>
  </r>
  <r>
    <x v="22"/>
    <x v="30"/>
    <s v="F"/>
    <n v="140.09"/>
    <n v="116.58984732916799"/>
  </r>
  <r>
    <x v="22"/>
    <x v="5"/>
    <s v="F"/>
    <n v="105.64"/>
    <n v="177.807148457088"/>
  </r>
  <r>
    <x v="22"/>
    <x v="6"/>
    <s v="A"/>
    <m/>
    <n v="11.820200172128301"/>
  </r>
  <r>
    <x v="22"/>
    <x v="7"/>
    <s v="F"/>
    <n v="47.1"/>
    <n v="987.69174592704303"/>
  </r>
  <r>
    <x v="22"/>
    <x v="8"/>
    <s v="F"/>
    <n v="77.8"/>
    <n v="426.549852530419"/>
  </r>
  <r>
    <x v="22"/>
    <x v="18"/>
    <s v="G"/>
    <n v="16.3"/>
    <n v="1.9983618557487199"/>
  </r>
  <r>
    <x v="22"/>
    <x v="9"/>
    <s v="G"/>
    <n v="24.1"/>
    <n v="755.17305422477796"/>
  </r>
  <r>
    <x v="22"/>
    <x v="26"/>
    <s v="F"/>
    <n v="30.1"/>
    <n v="46.0444229920412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Y36" firstHeaderRow="1" firstDataRow="2" firstDataCol="1"/>
  <pivotFields count="5">
    <pivotField axis="axisCol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Row" showAll="0">
      <items count="32">
        <item x="10"/>
        <item x="0"/>
        <item x="1"/>
        <item x="29"/>
        <item x="11"/>
        <item x="2"/>
        <item x="12"/>
        <item x="21"/>
        <item x="3"/>
        <item x="15"/>
        <item x="30"/>
        <item x="22"/>
        <item x="4"/>
        <item x="19"/>
        <item x="23"/>
        <item x="24"/>
        <item x="20"/>
        <item x="5"/>
        <item x="13"/>
        <item x="14"/>
        <item x="16"/>
        <item x="6"/>
        <item x="17"/>
        <item x="7"/>
        <item x="8"/>
        <item x="18"/>
        <item x="9"/>
        <item x="25"/>
        <item x="26"/>
        <item x="27"/>
        <item x="28"/>
        <item t="default"/>
      </items>
    </pivotField>
    <pivotField showAll="0"/>
    <pivotField showAll="0"/>
    <pivotField dataField="1" numFmtId="43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0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dataFields count="1">
    <dataField name="Soma de soma_ha_km2" fld="4" baseField="0" baseItem="0" numFmtId="43"/>
  </dataFields>
  <formats count="7">
    <format dxfId="6">
      <pivotArea outline="0" collapsedLevelsAreSubtotals="1" fieldPosition="0"/>
    </format>
    <format dxfId="5">
      <pivotArea dataOnly="0" labelOnly="1" fieldPosition="0">
        <references count="1">
          <reference field="0" count="0"/>
        </references>
      </pivotArea>
    </format>
    <format dxfId="4">
      <pivotArea dataOnly="0" labelOnly="1" grandCol="1" outline="0" fieldPosition="0"/>
    </format>
    <format dxfId="3">
      <pivotArea collapsedLevelsAreSubtotals="1" fieldPosition="0">
        <references count="2">
          <reference field="0" count="1" selected="0">
            <x v="1"/>
          </reference>
          <reference field="1" count="1">
            <x v="21"/>
          </reference>
        </references>
      </pivotArea>
    </format>
    <format dxfId="2">
      <pivotArea collapsedLevelsAreSubtotals="1" fieldPosition="0">
        <references count="2">
          <reference field="0" count="21" selected="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  <reference field="1" count="1">
            <x v="21"/>
          </reference>
        </references>
      </pivotArea>
    </format>
    <format dxfId="1">
      <pivotArea field="1" grandCol="1" collapsedLevelsAreSubtotals="1" axis="axisRow" fieldPosition="0">
        <references count="1">
          <reference field="1" count="1">
            <x v="21"/>
          </reference>
        </references>
      </pivotArea>
    </format>
    <format dxfId="0">
      <pivotArea collapsedLevelsAreSubtotals="1" fieldPosition="0">
        <references count="1">
          <reference field="1" count="1">
            <x v="2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_radam_amazonia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333"/>
  <sheetViews>
    <sheetView tabSelected="1" topLeftCell="W16" zoomScale="101" workbookViewId="0">
      <selection activeCell="AG29" sqref="AG29"/>
    </sheetView>
  </sheetViews>
  <sheetFormatPr baseColWidth="10" defaultColWidth="8.83203125" defaultRowHeight="15"/>
  <cols>
    <col min="1" max="1" width="9.33203125" bestFit="1" customWidth="1"/>
    <col min="2" max="2" width="14.5" bestFit="1" customWidth="1"/>
    <col min="3" max="3" width="8" style="1" bestFit="1" customWidth="1"/>
    <col min="4" max="4" width="20" style="1" bestFit="1" customWidth="1"/>
    <col min="5" max="5" width="12.1640625" bestFit="1" customWidth="1"/>
    <col min="6" max="6" width="10.1640625" bestFit="1" customWidth="1"/>
    <col min="10" max="10" width="10.1640625" bestFit="1" customWidth="1"/>
    <col min="13" max="14" width="13.6640625" customWidth="1"/>
    <col min="16" max="16" width="17" customWidth="1"/>
    <col min="20" max="20" width="9.33203125" bestFit="1" customWidth="1"/>
    <col min="30" max="30" width="9.1640625" bestFit="1" customWidth="1"/>
    <col min="31" max="31" width="12.6640625" customWidth="1"/>
    <col min="32" max="32" width="12.1640625" customWidth="1"/>
    <col min="33" max="33" width="9.83203125" bestFit="1" customWidth="1"/>
    <col min="34" max="34" width="10.1640625" bestFit="1" customWidth="1"/>
    <col min="35" max="35" width="13.1640625" customWidth="1"/>
    <col min="38" max="38" width="9" bestFit="1" customWidth="1"/>
    <col min="39" max="39" width="11.6640625" customWidth="1"/>
    <col min="42" max="42" width="9" bestFit="1" customWidth="1"/>
    <col min="43" max="43" width="9.1640625" bestFit="1" customWidth="1"/>
    <col min="51" max="51" width="11" customWidth="1"/>
    <col min="54" max="55" width="9" bestFit="1" customWidth="1"/>
    <col min="58" max="58" width="9" bestFit="1" customWidth="1"/>
    <col min="59" max="59" width="9.1640625" bestFit="1" customWidth="1"/>
  </cols>
  <sheetData>
    <row r="1" spans="1:59" s="20" customFormat="1">
      <c r="A1" s="29" t="s">
        <v>96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59" s="20" customFormat="1">
      <c r="C2" s="1"/>
      <c r="D2" s="1"/>
    </row>
    <row r="3" spans="1:59">
      <c r="H3" s="31" t="s">
        <v>92</v>
      </c>
      <c r="I3" s="31"/>
      <c r="J3" s="30" t="s">
        <v>91</v>
      </c>
      <c r="K3" s="30"/>
      <c r="L3" s="29"/>
      <c r="M3" s="29"/>
      <c r="AD3" s="32" t="s">
        <v>95</v>
      </c>
      <c r="AE3" s="32"/>
      <c r="AF3" s="32"/>
    </row>
    <row r="4" spans="1:59">
      <c r="A4" t="s">
        <v>0</v>
      </c>
      <c r="B4" t="s">
        <v>1</v>
      </c>
      <c r="C4" s="1" t="s">
        <v>2</v>
      </c>
      <c r="D4" s="1" t="s">
        <v>58</v>
      </c>
      <c r="J4" s="19" t="s">
        <v>89</v>
      </c>
      <c r="K4" s="19" t="s">
        <v>93</v>
      </c>
      <c r="L4" s="17" t="s">
        <v>89</v>
      </c>
      <c r="M4" s="17" t="s">
        <v>63</v>
      </c>
      <c r="N4" s="17"/>
      <c r="O4" t="s">
        <v>90</v>
      </c>
      <c r="P4" t="s">
        <v>64</v>
      </c>
      <c r="Q4" t="s">
        <v>65</v>
      </c>
      <c r="T4" t="s">
        <v>66</v>
      </c>
      <c r="U4" t="s">
        <v>64</v>
      </c>
      <c r="AD4" s="17" t="s">
        <v>89</v>
      </c>
      <c r="AE4" t="s">
        <v>94</v>
      </c>
      <c r="AG4" s="38" t="s">
        <v>105</v>
      </c>
    </row>
    <row r="5" spans="1:59">
      <c r="A5" t="s">
        <v>3</v>
      </c>
      <c r="B5" t="s">
        <v>4</v>
      </c>
      <c r="C5" s="1">
        <v>154.55000000000001</v>
      </c>
      <c r="D5" s="1">
        <v>6601.4840927719197</v>
      </c>
      <c r="E5" s="12">
        <f>D5/D14</f>
        <v>0.14750331914060505</v>
      </c>
      <c r="F5">
        <f>D5*C5</f>
        <v>1020259.3665379003</v>
      </c>
      <c r="J5" s="19">
        <v>2</v>
      </c>
      <c r="K5" s="19">
        <f>I13</f>
        <v>1.7711958256148215</v>
      </c>
      <c r="L5" s="17">
        <v>2</v>
      </c>
      <c r="M5" s="11">
        <f>D14</f>
        <v>44754.817255869115</v>
      </c>
      <c r="N5" s="11">
        <f>M5/M28</f>
        <v>1.0975365114471386E-2</v>
      </c>
      <c r="O5" s="4">
        <f>G14</f>
        <v>161.40048845174456</v>
      </c>
      <c r="P5">
        <f>M5*O5</f>
        <v>7223449.3656658418</v>
      </c>
      <c r="S5" t="s">
        <v>4</v>
      </c>
      <c r="T5" s="12">
        <f t="shared" ref="T5:T13" si="0">E5</f>
        <v>0.14750331914060505</v>
      </c>
      <c r="U5" s="1">
        <v>154.55000000000001</v>
      </c>
      <c r="AD5" s="35">
        <v>2</v>
      </c>
      <c r="AE5" s="39">
        <f>D13</f>
        <v>35.504280713942101</v>
      </c>
      <c r="AF5" s="27" t="s">
        <v>3</v>
      </c>
      <c r="AG5" s="28" t="s">
        <v>13</v>
      </c>
      <c r="AH5" s="26"/>
      <c r="AI5" s="26">
        <v>35.504280713942101</v>
      </c>
    </row>
    <row r="6" spans="1:59">
      <c r="A6" t="s">
        <v>3</v>
      </c>
      <c r="B6" t="s">
        <v>5</v>
      </c>
      <c r="C6" s="1">
        <v>110.06</v>
      </c>
      <c r="D6" s="1">
        <v>1546.4540629135399</v>
      </c>
      <c r="E6" s="12">
        <f>D6/D14</f>
        <v>3.4553913025099865E-2</v>
      </c>
      <c r="F6">
        <f t="shared" ref="F6:F13" si="1">D6*C6</f>
        <v>170202.7341642642</v>
      </c>
      <c r="J6" s="19">
        <v>3</v>
      </c>
      <c r="K6" s="19">
        <f>I28</f>
        <v>13.230343454453955</v>
      </c>
      <c r="L6" s="17">
        <v>3</v>
      </c>
      <c r="M6" s="11">
        <f>D29</f>
        <v>124459.95177345333</v>
      </c>
      <c r="N6" s="11">
        <f>M6/M28</f>
        <v>3.0521706859701576E-2</v>
      </c>
      <c r="O6" s="4">
        <f>G29</f>
        <v>165.98863125833043</v>
      </c>
      <c r="P6">
        <f t="shared" ref="P6:P11" si="2">M6*O6</f>
        <v>20658937.041353334</v>
      </c>
      <c r="S6" t="s">
        <v>5</v>
      </c>
      <c r="T6" s="12">
        <f t="shared" si="0"/>
        <v>3.4553913025099865E-2</v>
      </c>
      <c r="U6" s="1">
        <v>110.06</v>
      </c>
      <c r="AD6" s="35">
        <v>3</v>
      </c>
      <c r="AE6" s="39">
        <f>D28</f>
        <v>418.90026574977401</v>
      </c>
      <c r="AF6" s="27" t="s">
        <v>14</v>
      </c>
      <c r="AG6" s="28" t="s">
        <v>13</v>
      </c>
      <c r="AH6" s="26"/>
      <c r="AI6" s="26">
        <v>418.90026574977401</v>
      </c>
    </row>
    <row r="7" spans="1:59">
      <c r="A7" t="s">
        <v>3</v>
      </c>
      <c r="B7" t="s">
        <v>6</v>
      </c>
      <c r="C7" s="1">
        <v>182.98</v>
      </c>
      <c r="D7" s="1">
        <v>92.284487092338694</v>
      </c>
      <c r="E7" s="12">
        <f>D7/D14</f>
        <v>2.0620012045795264E-3</v>
      </c>
      <c r="F7">
        <f t="shared" si="1"/>
        <v>16886.215448156134</v>
      </c>
      <c r="J7" s="19">
        <v>4</v>
      </c>
      <c r="K7" s="19">
        <f>I44</f>
        <v>1.830881935226214</v>
      </c>
      <c r="L7" s="17">
        <v>4</v>
      </c>
      <c r="M7" s="11">
        <f>D46</f>
        <v>282028.79159074178</v>
      </c>
      <c r="N7" s="11">
        <f>M7/M28</f>
        <v>6.9162810850168843E-2</v>
      </c>
      <c r="O7" s="4">
        <f>G46</f>
        <v>135.7973348197645</v>
      </c>
      <c r="P7">
        <f t="shared" si="2"/>
        <v>38298758.240461543</v>
      </c>
      <c r="S7" t="s">
        <v>6</v>
      </c>
      <c r="T7" s="12">
        <f t="shared" si="0"/>
        <v>2.0620012045795264E-3</v>
      </c>
      <c r="U7" s="1">
        <v>182.98</v>
      </c>
      <c r="AD7" s="35">
        <v>4</v>
      </c>
      <c r="AE7" s="39">
        <f>D41+D44+D45</f>
        <v>3790.4468478698595</v>
      </c>
      <c r="AF7" s="27" t="s">
        <v>20</v>
      </c>
      <c r="AG7" s="28" t="s">
        <v>23</v>
      </c>
      <c r="AH7" s="26"/>
      <c r="AI7" s="26">
        <v>33.612348749296302</v>
      </c>
      <c r="AJ7" s="27" t="s">
        <v>20</v>
      </c>
      <c r="AK7" s="28" t="s">
        <v>24</v>
      </c>
      <c r="AL7" s="26"/>
      <c r="AM7" s="26">
        <v>935.281944876323</v>
      </c>
      <c r="AN7" s="27" t="s">
        <v>20</v>
      </c>
      <c r="AO7" s="28" t="s">
        <v>13</v>
      </c>
      <c r="AP7" s="26"/>
      <c r="AQ7" s="26">
        <v>2821.5525542442401</v>
      </c>
    </row>
    <row r="8" spans="1:59">
      <c r="A8" t="s">
        <v>3</v>
      </c>
      <c r="B8" t="s">
        <v>7</v>
      </c>
      <c r="C8" s="1">
        <v>169.35</v>
      </c>
      <c r="D8" s="1">
        <v>32348.7124410176</v>
      </c>
      <c r="E8" s="12">
        <f>D8/D14</f>
        <v>0.72279844773079516</v>
      </c>
      <c r="F8">
        <f t="shared" si="1"/>
        <v>5478254.4518863307</v>
      </c>
      <c r="J8" s="19">
        <v>5</v>
      </c>
      <c r="K8" s="19">
        <f>I60</f>
        <v>8.5051154060701819</v>
      </c>
      <c r="L8" s="17">
        <v>5</v>
      </c>
      <c r="M8" s="11">
        <f>D61</f>
        <v>267951.1822843941</v>
      </c>
      <c r="N8" s="11">
        <f>M8/M28</f>
        <v>6.5710514280780355E-2</v>
      </c>
      <c r="O8" s="4">
        <f>G61</f>
        <v>190.32114659557303</v>
      </c>
      <c r="P8">
        <f t="shared" si="2"/>
        <v>50996776.244005278</v>
      </c>
      <c r="S8" s="8" t="s">
        <v>7</v>
      </c>
      <c r="T8" s="14">
        <f t="shared" si="0"/>
        <v>0.72279844773079516</v>
      </c>
      <c r="U8" s="5">
        <v>169.35</v>
      </c>
      <c r="AD8" s="35">
        <v>5</v>
      </c>
      <c r="AE8" s="39">
        <f>D55+D60</f>
        <v>4061.5431658471239</v>
      </c>
      <c r="AF8" s="27" t="s">
        <v>25</v>
      </c>
      <c r="AG8" s="28" t="s">
        <v>28</v>
      </c>
      <c r="AH8" s="26"/>
      <c r="AI8" s="26">
        <v>932.02537605467398</v>
      </c>
      <c r="AJ8" s="27" t="s">
        <v>25</v>
      </c>
      <c r="AK8" s="28" t="s">
        <v>13</v>
      </c>
      <c r="AL8" s="26"/>
      <c r="AM8" s="26">
        <v>3129.51778979245</v>
      </c>
    </row>
    <row r="9" spans="1:59">
      <c r="A9" t="s">
        <v>3</v>
      </c>
      <c r="B9" s="16" t="s">
        <v>8</v>
      </c>
      <c r="C9" s="24">
        <v>140.09</v>
      </c>
      <c r="D9" s="1">
        <v>3337.68243636229</v>
      </c>
      <c r="E9" s="12">
        <f>D9/D14</f>
        <v>7.457705429295633E-2</v>
      </c>
      <c r="F9">
        <f t="shared" si="1"/>
        <v>467575.9325099932</v>
      </c>
      <c r="H9" s="12"/>
      <c r="J9" s="19">
        <v>6</v>
      </c>
      <c r="K9" s="19">
        <f>I73</f>
        <v>13.432983220285275</v>
      </c>
      <c r="L9" s="17">
        <v>6</v>
      </c>
      <c r="M9" s="11">
        <f>D75</f>
        <v>134709.4349690674</v>
      </c>
      <c r="N9" s="11">
        <f>M9/M28</f>
        <v>3.3035219978599435E-2</v>
      </c>
      <c r="O9">
        <v>178.12</v>
      </c>
      <c r="P9">
        <f t="shared" si="2"/>
        <v>23994444.556690287</v>
      </c>
      <c r="S9" t="s">
        <v>8</v>
      </c>
      <c r="T9" s="12">
        <f t="shared" si="0"/>
        <v>7.457705429295633E-2</v>
      </c>
      <c r="U9" s="1">
        <v>140.09</v>
      </c>
      <c r="AD9" s="35">
        <v>6</v>
      </c>
      <c r="AE9" s="39">
        <f>D73+D74</f>
        <v>7932.3251368736082</v>
      </c>
      <c r="AF9" s="27" t="s">
        <v>29</v>
      </c>
      <c r="AG9" s="28" t="s">
        <v>24</v>
      </c>
      <c r="AH9" s="26"/>
      <c r="AI9" s="26">
        <v>269.04442647947798</v>
      </c>
      <c r="AJ9" s="27" t="s">
        <v>29</v>
      </c>
      <c r="AK9" s="28" t="s">
        <v>13</v>
      </c>
      <c r="AL9" s="26"/>
      <c r="AM9" s="26">
        <v>7663.2807103941304</v>
      </c>
    </row>
    <row r="10" spans="1:59">
      <c r="A10" t="s">
        <v>3</v>
      </c>
      <c r="B10" s="16" t="s">
        <v>9</v>
      </c>
      <c r="C10" s="24">
        <v>105.64</v>
      </c>
      <c r="D10" s="1">
        <v>348.96542126516499</v>
      </c>
      <c r="E10" s="12">
        <f>D10/D14</f>
        <v>7.7972706104481281E-3</v>
      </c>
      <c r="F10">
        <f t="shared" si="1"/>
        <v>36864.707102452026</v>
      </c>
      <c r="H10" s="12">
        <f t="shared" ref="H10:H12" si="3">E10</f>
        <v>7.7972706104481281E-3</v>
      </c>
      <c r="J10" s="19">
        <v>7</v>
      </c>
      <c r="K10" s="19">
        <f>I87</f>
        <v>2.6650370444248868</v>
      </c>
      <c r="L10" s="17">
        <v>7</v>
      </c>
      <c r="M10" s="11">
        <f>D89</f>
        <v>289655.16618304362</v>
      </c>
      <c r="N10" s="11">
        <f>M10/M28</f>
        <v>7.1033050765834327E-2</v>
      </c>
      <c r="O10">
        <v>168.76</v>
      </c>
      <c r="P10">
        <f t="shared" si="2"/>
        <v>48882205.845050439</v>
      </c>
      <c r="S10" t="s">
        <v>9</v>
      </c>
      <c r="T10" s="12">
        <f t="shared" si="0"/>
        <v>7.7972706104481281E-3</v>
      </c>
      <c r="U10" s="1">
        <v>105.64</v>
      </c>
      <c r="AD10" s="35">
        <v>7</v>
      </c>
      <c r="AE10" s="39">
        <f>D87+D88</f>
        <v>2239.7146159052818</v>
      </c>
      <c r="AF10" s="27" t="s">
        <v>30</v>
      </c>
      <c r="AG10" s="28" t="s">
        <v>24</v>
      </c>
      <c r="AH10" s="26"/>
      <c r="AI10" s="26">
        <v>11.134268109941999</v>
      </c>
      <c r="AJ10" s="27" t="s">
        <v>30</v>
      </c>
      <c r="AK10" s="28" t="s">
        <v>13</v>
      </c>
      <c r="AL10" s="26"/>
      <c r="AM10" s="26">
        <v>2228.58034779534</v>
      </c>
    </row>
    <row r="11" spans="1:59">
      <c r="A11" t="s">
        <v>3</v>
      </c>
      <c r="B11" s="16" t="s">
        <v>11</v>
      </c>
      <c r="C11" s="24">
        <v>47.1</v>
      </c>
      <c r="D11" s="1">
        <v>64.231002372554599</v>
      </c>
      <c r="E11" s="12">
        <f>D11/D14</f>
        <v>1.4351751679676759E-3</v>
      </c>
      <c r="F11">
        <f t="shared" si="1"/>
        <v>3025.2802117473216</v>
      </c>
      <c r="H11" s="12">
        <f t="shared" si="3"/>
        <v>1.4351751679676759E-3</v>
      </c>
      <c r="J11" s="19">
        <v>8</v>
      </c>
      <c r="K11" s="19">
        <f>I111</f>
        <v>9.6653472794274489</v>
      </c>
      <c r="L11" s="17">
        <v>8</v>
      </c>
      <c r="M11" s="11">
        <f>D113</f>
        <v>241057.25987691016</v>
      </c>
      <c r="N11" s="11">
        <f>M11/M28</f>
        <v>5.9115232791977244E-2</v>
      </c>
      <c r="O11">
        <v>122.01</v>
      </c>
      <c r="P11">
        <f t="shared" si="2"/>
        <v>29411396.277581811</v>
      </c>
      <c r="S11" t="s">
        <v>11</v>
      </c>
      <c r="T11" s="12">
        <f t="shared" si="0"/>
        <v>1.4351751679676759E-3</v>
      </c>
      <c r="U11" s="1">
        <v>47.1</v>
      </c>
      <c r="AD11" s="35">
        <v>8</v>
      </c>
      <c r="AE11" s="39">
        <f>D101+D103+D105+D107+D108</f>
        <v>38452.213892019281</v>
      </c>
      <c r="AF11" s="27" t="s">
        <v>31</v>
      </c>
      <c r="AG11" s="28" t="s">
        <v>34</v>
      </c>
      <c r="AH11" s="26"/>
      <c r="AI11" s="26">
        <v>6221.6089889516097</v>
      </c>
      <c r="AJ11" s="27" t="s">
        <v>31</v>
      </c>
      <c r="AK11" s="28" t="s">
        <v>28</v>
      </c>
      <c r="AL11" s="26"/>
      <c r="AM11" s="26">
        <v>10992.3860863601</v>
      </c>
      <c r="AN11" s="27" t="s">
        <v>31</v>
      </c>
      <c r="AO11" s="28" t="s">
        <v>23</v>
      </c>
      <c r="AP11" s="26"/>
      <c r="AQ11" s="26">
        <v>772.65887190609499</v>
      </c>
      <c r="AR11" s="27" t="s">
        <v>31</v>
      </c>
      <c r="AS11" s="28" t="s">
        <v>24</v>
      </c>
      <c r="AT11" s="26"/>
      <c r="AU11" s="26">
        <v>7783.8679822679796</v>
      </c>
      <c r="AV11" s="27" t="s">
        <v>31</v>
      </c>
      <c r="AW11" s="28" t="s">
        <v>13</v>
      </c>
      <c r="AX11" s="26"/>
      <c r="AY11" s="26">
        <v>12681.691962533499</v>
      </c>
      <c r="AZ11" s="36"/>
      <c r="BA11" s="36"/>
      <c r="BB11" s="37"/>
      <c r="BC11" s="37"/>
      <c r="BD11" s="36"/>
      <c r="BE11" s="36"/>
      <c r="BF11" s="37"/>
      <c r="BG11" s="37"/>
    </row>
    <row r="12" spans="1:59">
      <c r="A12" t="s">
        <v>3</v>
      </c>
      <c r="B12" s="16" t="s">
        <v>12</v>
      </c>
      <c r="C12" s="24">
        <v>77.8</v>
      </c>
      <c r="D12" s="1">
        <v>379.49903135977598</v>
      </c>
      <c r="E12" s="12">
        <f>D12/D14</f>
        <v>8.4795124777324107E-3</v>
      </c>
      <c r="F12">
        <f t="shared" si="1"/>
        <v>29525.024639790572</v>
      </c>
      <c r="H12" s="12">
        <f t="shared" si="3"/>
        <v>8.4795124777324107E-3</v>
      </c>
      <c r="J12" s="19">
        <v>9</v>
      </c>
      <c r="K12" s="19">
        <f>I129</f>
        <v>2.7094581118947754</v>
      </c>
      <c r="L12" s="17">
        <v>9</v>
      </c>
      <c r="M12" s="11">
        <f>D131</f>
        <v>147750.24913429626</v>
      </c>
      <c r="N12" s="11">
        <f>M12/M28</f>
        <v>3.6233260002650425E-2</v>
      </c>
      <c r="O12">
        <v>169.56</v>
      </c>
      <c r="P12" s="4">
        <f>M12*O12</f>
        <v>25052532.243211273</v>
      </c>
      <c r="S12" t="s">
        <v>12</v>
      </c>
      <c r="T12" s="12">
        <f t="shared" si="0"/>
        <v>8.4795124777324107E-3</v>
      </c>
      <c r="U12" s="1">
        <v>77.8</v>
      </c>
      <c r="AD12" s="35">
        <v>9</v>
      </c>
      <c r="AE12" s="39">
        <f>D123+D126+D127</f>
        <v>8116.7371382877445</v>
      </c>
      <c r="AF12" s="27" t="s">
        <v>40</v>
      </c>
      <c r="AG12" s="28" t="s">
        <v>23</v>
      </c>
      <c r="AH12" s="26"/>
      <c r="AI12" s="26">
        <v>0.71806781626432203</v>
      </c>
      <c r="AJ12" s="27" t="s">
        <v>40</v>
      </c>
      <c r="AK12" s="28" t="s">
        <v>24</v>
      </c>
      <c r="AL12" s="26"/>
      <c r="AM12" s="26">
        <v>2007.21206136245</v>
      </c>
      <c r="AN12" s="27" t="s">
        <v>40</v>
      </c>
      <c r="AO12" s="28" t="s">
        <v>13</v>
      </c>
      <c r="AP12" s="26"/>
      <c r="AQ12" s="26">
        <v>6108.8070091090303</v>
      </c>
      <c r="AR12" s="36"/>
      <c r="AS12" s="36"/>
      <c r="AT12" s="37"/>
      <c r="AU12" s="37"/>
      <c r="AV12" s="36"/>
      <c r="AW12" s="36"/>
      <c r="AX12" s="37"/>
      <c r="AY12" s="37"/>
      <c r="AZ12" s="27"/>
      <c r="BA12" s="27"/>
      <c r="BB12" s="1"/>
      <c r="BC12" s="1"/>
    </row>
    <row r="13" spans="1:59">
      <c r="A13" t="s">
        <v>3</v>
      </c>
      <c r="B13" s="25" t="s">
        <v>13</v>
      </c>
      <c r="C13" s="26">
        <v>24.1</v>
      </c>
      <c r="D13" s="26">
        <v>35.504280713942101</v>
      </c>
      <c r="E13" s="12">
        <f>D13/D14</f>
        <v>7.9330634981614396E-4</v>
      </c>
      <c r="F13">
        <f t="shared" si="1"/>
        <v>855.6531652060047</v>
      </c>
      <c r="H13" s="12">
        <f>SUM(H9:H12)</f>
        <v>1.7711958256148214E-2</v>
      </c>
      <c r="I13" s="16">
        <f>H13*100</f>
        <v>1.7711958256148215</v>
      </c>
      <c r="J13" s="19">
        <v>10</v>
      </c>
      <c r="K13" s="19">
        <f>I147</f>
        <v>4.0120839772673058</v>
      </c>
      <c r="L13" s="17">
        <v>10</v>
      </c>
      <c r="M13" s="11">
        <f>D148</f>
        <v>266801.97326027422</v>
      </c>
      <c r="N13" s="11">
        <f>M13/M28</f>
        <v>6.5428690124054362E-2</v>
      </c>
      <c r="O13">
        <v>155.13</v>
      </c>
      <c r="P13" s="4">
        <f t="shared" ref="P13:P27" si="4">M13*O13</f>
        <v>41388990.11186634</v>
      </c>
      <c r="S13" t="s">
        <v>13</v>
      </c>
      <c r="T13" s="12">
        <f t="shared" si="0"/>
        <v>7.9330634981614396E-4</v>
      </c>
      <c r="U13" s="1">
        <v>24.1</v>
      </c>
      <c r="AD13" s="35">
        <v>10</v>
      </c>
      <c r="AE13" s="39">
        <f>D142+D144+D147</f>
        <v>4560.6428009480833</v>
      </c>
      <c r="AF13" s="27" t="s">
        <v>41</v>
      </c>
      <c r="AG13" s="28" t="s">
        <v>28</v>
      </c>
      <c r="AH13" s="26"/>
      <c r="AI13" s="26">
        <v>170.22355903373</v>
      </c>
      <c r="AJ13" s="27" t="s">
        <v>41</v>
      </c>
      <c r="AK13" s="28" t="s">
        <v>23</v>
      </c>
      <c r="AL13" s="26"/>
      <c r="AM13" s="26">
        <v>17.1813760240533</v>
      </c>
      <c r="AN13" s="27" t="s">
        <v>41</v>
      </c>
      <c r="AO13" s="28" t="s">
        <v>13</v>
      </c>
      <c r="AP13" s="26"/>
      <c r="AQ13" s="26">
        <v>4373.2378658902999</v>
      </c>
      <c r="AR13" s="27"/>
      <c r="AS13" s="27"/>
      <c r="AT13" s="1"/>
      <c r="AU13" s="1"/>
    </row>
    <row r="14" spans="1:59">
      <c r="D14" s="5">
        <f>SUM(D5:D13)</f>
        <v>44754.817255869115</v>
      </c>
      <c r="E14" s="12">
        <f>SUM(E5:E13)</f>
        <v>1.0000000000000002</v>
      </c>
      <c r="F14" s="6">
        <f>SUM(F5:F13)</f>
        <v>7223449.3656658418</v>
      </c>
      <c r="G14" s="7">
        <f>F14/D14</f>
        <v>161.40048845174456</v>
      </c>
      <c r="H14" s="7"/>
      <c r="I14" s="7"/>
      <c r="J14" s="21">
        <v>11</v>
      </c>
      <c r="K14" s="19">
        <v>0</v>
      </c>
      <c r="L14" s="17">
        <v>11</v>
      </c>
      <c r="M14" s="11">
        <f>D157</f>
        <v>72326.288479609197</v>
      </c>
      <c r="N14" s="11">
        <f>M14/M28</f>
        <v>1.773680403832276E-2</v>
      </c>
      <c r="O14">
        <v>130.94</v>
      </c>
      <c r="P14" s="4">
        <f t="shared" si="4"/>
        <v>9470404.2135200277</v>
      </c>
      <c r="AD14" s="35">
        <v>11</v>
      </c>
      <c r="AE14" s="39">
        <f>D156</f>
        <v>182.47754022681801</v>
      </c>
      <c r="AF14" s="27" t="s">
        <v>42</v>
      </c>
      <c r="AG14" s="28" t="s">
        <v>23</v>
      </c>
      <c r="AH14" s="26"/>
      <c r="AI14" s="26">
        <v>182.47754022681801</v>
      </c>
      <c r="AN14" s="27"/>
      <c r="AO14" s="33"/>
      <c r="AP14" s="34"/>
      <c r="AQ14" s="34"/>
    </row>
    <row r="15" spans="1:59">
      <c r="A15" t="s">
        <v>3</v>
      </c>
      <c r="B15" t="s">
        <v>10</v>
      </c>
      <c r="D15" s="1">
        <v>65.861839747793496</v>
      </c>
      <c r="E15" s="12"/>
      <c r="J15" s="19">
        <v>12</v>
      </c>
      <c r="K15" s="19">
        <v>0</v>
      </c>
      <c r="L15" s="17">
        <v>12</v>
      </c>
      <c r="M15" s="11">
        <f>D168</f>
        <v>178897.75277741926</v>
      </c>
      <c r="N15" s="11">
        <f>M15/M28</f>
        <v>4.3871660645271121E-2</v>
      </c>
      <c r="O15">
        <v>151.1</v>
      </c>
      <c r="P15" s="4">
        <f t="shared" si="4"/>
        <v>27031450.444668047</v>
      </c>
      <c r="T15" t="s">
        <v>67</v>
      </c>
      <c r="AD15" s="35">
        <v>12</v>
      </c>
      <c r="AE15" s="39">
        <f>D166+D167</f>
        <v>266.64645177292869</v>
      </c>
      <c r="AF15" s="27" t="s">
        <v>43</v>
      </c>
      <c r="AG15" s="28" t="s">
        <v>34</v>
      </c>
      <c r="AH15" s="26"/>
      <c r="AI15" s="26">
        <v>227.57953712492801</v>
      </c>
      <c r="AJ15" s="27" t="s">
        <v>43</v>
      </c>
      <c r="AK15" s="28" t="s">
        <v>28</v>
      </c>
      <c r="AL15" s="26"/>
      <c r="AM15" s="26">
        <v>39.066914648000697</v>
      </c>
    </row>
    <row r="16" spans="1:59">
      <c r="E16" s="12"/>
      <c r="J16" s="19">
        <v>13</v>
      </c>
      <c r="K16" s="19">
        <f>I179</f>
        <v>7.1412653213316107E-2</v>
      </c>
      <c r="L16" s="17">
        <v>13</v>
      </c>
      <c r="M16" s="11">
        <f>D180</f>
        <v>74997.386674351234</v>
      </c>
      <c r="N16" s="11">
        <f>M16/M28</f>
        <v>1.8391845880551594E-2</v>
      </c>
      <c r="O16">
        <v>145.19</v>
      </c>
      <c r="P16" s="4">
        <f t="shared" si="4"/>
        <v>10888870.571249055</v>
      </c>
      <c r="S16" t="s">
        <v>15</v>
      </c>
      <c r="T16" s="13">
        <f>E17</f>
        <v>2.2614749016624369E-2</v>
      </c>
      <c r="U16" s="1">
        <v>98.24</v>
      </c>
      <c r="AD16" s="35">
        <v>13</v>
      </c>
      <c r="AE16" s="39">
        <f>D178</f>
        <v>404.23244073892403</v>
      </c>
      <c r="AF16" s="27" t="s">
        <v>44</v>
      </c>
      <c r="AG16" s="28" t="s">
        <v>28</v>
      </c>
      <c r="AH16" s="26"/>
      <c r="AI16" s="26">
        <v>404.23244073892403</v>
      </c>
    </row>
    <row r="17" spans="1:43">
      <c r="A17" t="s">
        <v>14</v>
      </c>
      <c r="B17" t="s">
        <v>15</v>
      </c>
      <c r="C17" s="1">
        <v>98.24</v>
      </c>
      <c r="D17" s="1">
        <v>2814.6305719778202</v>
      </c>
      <c r="E17" s="12">
        <f>D17/D29</f>
        <v>2.2614749016624369E-2</v>
      </c>
      <c r="F17">
        <f>D17*C17</f>
        <v>276509.30739110103</v>
      </c>
      <c r="J17" s="19">
        <v>14</v>
      </c>
      <c r="K17" s="19">
        <f>I192</f>
        <v>0.64864471636912147</v>
      </c>
      <c r="L17" s="17">
        <v>14</v>
      </c>
      <c r="M17" s="11">
        <f>D194</f>
        <v>174558.29591536947</v>
      </c>
      <c r="N17" s="11">
        <f>M17/M28</f>
        <v>4.2807481940502774E-2</v>
      </c>
      <c r="O17">
        <v>162.22</v>
      </c>
      <c r="P17" s="4">
        <f t="shared" si="4"/>
        <v>28316846.763391234</v>
      </c>
      <c r="S17" t="s">
        <v>4</v>
      </c>
      <c r="T17" s="13">
        <f t="shared" ref="T17:T27" si="5">E18</f>
        <v>0.10213451547373274</v>
      </c>
      <c r="U17" s="1">
        <v>154.55000000000001</v>
      </c>
      <c r="AD17" s="35">
        <v>14</v>
      </c>
      <c r="AE17" s="39">
        <f>D190+D193</f>
        <v>2062.0151526394448</v>
      </c>
      <c r="AF17" s="27" t="s">
        <v>45</v>
      </c>
      <c r="AG17" s="28" t="s">
        <v>34</v>
      </c>
      <c r="AH17" s="26"/>
      <c r="AI17" s="26">
        <v>1743.7586365807399</v>
      </c>
      <c r="AJ17" s="27" t="s">
        <v>45</v>
      </c>
      <c r="AK17" s="28" t="s">
        <v>23</v>
      </c>
      <c r="AL17" s="26"/>
      <c r="AM17" s="26">
        <v>318.25651605870502</v>
      </c>
    </row>
    <row r="18" spans="1:43">
      <c r="A18" t="s">
        <v>14</v>
      </c>
      <c r="B18" t="s">
        <v>4</v>
      </c>
      <c r="C18" s="1">
        <v>154.55000000000001</v>
      </c>
      <c r="D18" s="1">
        <v>12711.656870265801</v>
      </c>
      <c r="E18" s="12">
        <f>D18/D29</f>
        <v>0.10213451547373274</v>
      </c>
      <c r="F18">
        <f t="shared" ref="F18:F28" si="6">D18*C18</f>
        <v>1964586.5692995796</v>
      </c>
      <c r="J18" s="19">
        <v>15</v>
      </c>
      <c r="K18" s="19">
        <f>I201</f>
        <v>9.864163373650614E-2</v>
      </c>
      <c r="L18" s="17">
        <v>15</v>
      </c>
      <c r="M18" s="11">
        <f>D203</f>
        <v>282380.80068736704</v>
      </c>
      <c r="N18" s="11">
        <f>M18/M28</f>
        <v>6.9249135152131464E-2</v>
      </c>
      <c r="O18">
        <v>161.76</v>
      </c>
      <c r="P18" s="4">
        <f t="shared" si="4"/>
        <v>45677918.319188491</v>
      </c>
      <c r="S18" t="s">
        <v>5</v>
      </c>
      <c r="T18" s="13">
        <f t="shared" si="5"/>
        <v>6.7706013995326806E-3</v>
      </c>
      <c r="U18" s="1">
        <v>129.28</v>
      </c>
      <c r="AD18" s="35">
        <v>15</v>
      </c>
      <c r="AE18" s="39">
        <f>D202</f>
        <v>115.833491700295</v>
      </c>
      <c r="AF18" s="27" t="s">
        <v>46</v>
      </c>
      <c r="AG18" s="28" t="s">
        <v>13</v>
      </c>
      <c r="AH18" s="26"/>
      <c r="AI18" s="26">
        <v>115.833491700295</v>
      </c>
    </row>
    <row r="19" spans="1:43">
      <c r="A19" t="s">
        <v>14</v>
      </c>
      <c r="B19" t="s">
        <v>5</v>
      </c>
      <c r="C19" s="1">
        <v>129.28</v>
      </c>
      <c r="D19" s="1">
        <v>842.66872366311304</v>
      </c>
      <c r="E19" s="12">
        <f>D19/D29</f>
        <v>6.7706013995326806E-3</v>
      </c>
      <c r="F19">
        <f t="shared" si="6"/>
        <v>108940.21259516725</v>
      </c>
      <c r="J19" s="19">
        <v>16</v>
      </c>
      <c r="K19" s="19">
        <f>I216</f>
        <v>5.5676441717548899</v>
      </c>
      <c r="L19" s="17">
        <v>16</v>
      </c>
      <c r="M19" s="11">
        <f>D218</f>
        <v>269547.04932402202</v>
      </c>
      <c r="N19" s="11">
        <f>M19/M28</f>
        <v>6.6101873792627538E-2</v>
      </c>
      <c r="O19">
        <v>149.79</v>
      </c>
      <c r="P19" s="4">
        <f t="shared" si="4"/>
        <v>40375452.518245257</v>
      </c>
      <c r="S19" t="s">
        <v>16</v>
      </c>
      <c r="T19" s="13">
        <f t="shared" si="5"/>
        <v>5.459282625955193E-5</v>
      </c>
      <c r="U19" s="1">
        <v>116.27</v>
      </c>
      <c r="AD19" s="35">
        <v>16</v>
      </c>
      <c r="AE19" s="39">
        <f>D216+D217</f>
        <v>6478.3013506469588</v>
      </c>
      <c r="AF19" s="27" t="s">
        <v>47</v>
      </c>
      <c r="AG19" s="28" t="s">
        <v>24</v>
      </c>
      <c r="AH19" s="26"/>
      <c r="AI19" s="26">
        <v>468.74751386045898</v>
      </c>
      <c r="AJ19" s="27" t="s">
        <v>47</v>
      </c>
      <c r="AK19" s="28" t="s">
        <v>13</v>
      </c>
      <c r="AL19" s="26"/>
      <c r="AM19" s="26">
        <v>6009.5538367865001</v>
      </c>
    </row>
    <row r="20" spans="1:43">
      <c r="A20" t="s">
        <v>14</v>
      </c>
      <c r="B20" s="16" t="s">
        <v>16</v>
      </c>
      <c r="C20" s="24">
        <v>116.27</v>
      </c>
      <c r="D20" s="1">
        <v>6.7946205234403498</v>
      </c>
      <c r="E20" s="12">
        <f>D20/D29</f>
        <v>5.459282625955193E-5</v>
      </c>
      <c r="F20">
        <f t="shared" si="6"/>
        <v>790.0105282604095</v>
      </c>
      <c r="H20" s="12">
        <f>E20</f>
        <v>5.459282625955193E-5</v>
      </c>
      <c r="J20" s="19">
        <v>17</v>
      </c>
      <c r="K20" s="19">
        <f>I229</f>
        <v>1.4464384862580593</v>
      </c>
      <c r="L20" s="17">
        <v>17</v>
      </c>
      <c r="M20" s="11">
        <f>D231</f>
        <v>285693.05965247325</v>
      </c>
      <c r="N20" s="11">
        <f>M20/M28</f>
        <v>7.0061410874047284E-2</v>
      </c>
      <c r="O20">
        <v>161.82</v>
      </c>
      <c r="P20" s="4">
        <f t="shared" si="4"/>
        <v>46230850.912963219</v>
      </c>
      <c r="S20" t="s">
        <v>6</v>
      </c>
      <c r="T20" s="13">
        <f t="shared" si="5"/>
        <v>2.4069732488689998E-2</v>
      </c>
      <c r="U20" s="1">
        <v>137.85</v>
      </c>
      <c r="AD20" s="35">
        <v>17</v>
      </c>
      <c r="AE20" s="39">
        <f>D229+D230</f>
        <v>2016.373085859288</v>
      </c>
      <c r="AF20" s="27" t="s">
        <v>48</v>
      </c>
      <c r="AG20" s="28" t="s">
        <v>24</v>
      </c>
      <c r="AH20" s="26"/>
      <c r="AI20" s="26">
        <v>935.12551774726796</v>
      </c>
      <c r="AJ20" s="27" t="s">
        <v>48</v>
      </c>
      <c r="AK20" s="28" t="s">
        <v>13</v>
      </c>
      <c r="AL20" s="26"/>
      <c r="AM20" s="26">
        <v>1081.24756811202</v>
      </c>
    </row>
    <row r="21" spans="1:43">
      <c r="A21" t="s">
        <v>14</v>
      </c>
      <c r="B21" t="s">
        <v>6</v>
      </c>
      <c r="C21" s="1">
        <v>137.85</v>
      </c>
      <c r="D21" s="1">
        <v>2995.71774474228</v>
      </c>
      <c r="E21" s="12">
        <f>D21/D29</f>
        <v>2.4069732488689998E-2</v>
      </c>
      <c r="F21">
        <f t="shared" si="6"/>
        <v>412959.69111272326</v>
      </c>
      <c r="J21" s="19">
        <v>18</v>
      </c>
      <c r="K21" s="19">
        <f>I244</f>
        <v>0.43539845933427368</v>
      </c>
      <c r="L21" s="17">
        <v>18</v>
      </c>
      <c r="M21" s="11">
        <f>D246</f>
        <v>273765.77041283302</v>
      </c>
      <c r="N21" s="11">
        <f>M21/M28</f>
        <v>6.7136444082594463E-2</v>
      </c>
      <c r="O21">
        <v>174.31</v>
      </c>
      <c r="P21" s="4">
        <f t="shared" si="4"/>
        <v>47720111.440660924</v>
      </c>
      <c r="S21" s="8" t="s">
        <v>17</v>
      </c>
      <c r="T21" s="15">
        <f t="shared" si="5"/>
        <v>0.56391368170878664</v>
      </c>
      <c r="U21" s="5">
        <v>161.01</v>
      </c>
      <c r="AD21" s="35">
        <v>18</v>
      </c>
      <c r="AE21" s="39">
        <f>D241+D243+D245</f>
        <v>6322.0126958797136</v>
      </c>
      <c r="AF21" s="27" t="s">
        <v>49</v>
      </c>
      <c r="AG21" s="28" t="s">
        <v>34</v>
      </c>
      <c r="AH21" s="26"/>
      <c r="AI21" s="26">
        <v>3321.1958855859002</v>
      </c>
      <c r="AJ21" s="27" t="s">
        <v>49</v>
      </c>
      <c r="AK21" s="28" t="s">
        <v>28</v>
      </c>
      <c r="AL21" s="26"/>
      <c r="AM21" s="26">
        <v>2996.18336791094</v>
      </c>
      <c r="AN21" s="27" t="s">
        <v>49</v>
      </c>
      <c r="AO21" s="28" t="s">
        <v>23</v>
      </c>
      <c r="AP21" s="26"/>
      <c r="AQ21" s="26">
        <v>4.6334423828740796</v>
      </c>
    </row>
    <row r="22" spans="1:43">
      <c r="A22" t="s">
        <v>14</v>
      </c>
      <c r="B22" t="s">
        <v>17</v>
      </c>
      <c r="C22" s="1">
        <v>161.01</v>
      </c>
      <c r="D22" s="1">
        <v>70184.669629866097</v>
      </c>
      <c r="E22" s="12">
        <f>D22/D29</f>
        <v>0.56391368170878664</v>
      </c>
      <c r="F22">
        <f t="shared" si="6"/>
        <v>11300433.65710474</v>
      </c>
      <c r="J22" s="22">
        <v>19</v>
      </c>
      <c r="K22" s="22">
        <f>I261</f>
        <v>58.661315256063631</v>
      </c>
      <c r="L22" s="17">
        <v>19</v>
      </c>
      <c r="M22" s="11">
        <f>D263</f>
        <v>70170.929970031095</v>
      </c>
      <c r="N22" s="11">
        <f>M22/M28</f>
        <v>1.720823866713693E-2</v>
      </c>
      <c r="O22">
        <v>126.85</v>
      </c>
      <c r="P22" s="4">
        <f t="shared" si="4"/>
        <v>8901182.4666984435</v>
      </c>
      <c r="S22" t="s">
        <v>7</v>
      </c>
      <c r="T22" s="13">
        <f t="shared" si="5"/>
        <v>0.14482754193190592</v>
      </c>
      <c r="U22" s="1">
        <v>275.37</v>
      </c>
      <c r="AD22" s="35">
        <v>19</v>
      </c>
      <c r="AE22" s="39">
        <f>D261+D262</f>
        <v>3121.7364826291209</v>
      </c>
      <c r="AF22" s="27" t="s">
        <v>50</v>
      </c>
      <c r="AG22" s="28" t="s">
        <v>24</v>
      </c>
      <c r="AH22" s="26"/>
      <c r="AI22" s="26">
        <v>356.54585357257099</v>
      </c>
      <c r="AJ22" s="27" t="s">
        <v>50</v>
      </c>
      <c r="AK22" s="28" t="s">
        <v>13</v>
      </c>
      <c r="AL22" s="26"/>
      <c r="AM22" s="26">
        <v>2765.1906290565498</v>
      </c>
    </row>
    <row r="23" spans="1:43">
      <c r="A23" t="s">
        <v>14</v>
      </c>
      <c r="B23" t="s">
        <v>7</v>
      </c>
      <c r="C23" s="1">
        <v>275.37</v>
      </c>
      <c r="D23" s="1">
        <v>18025.228884312801</v>
      </c>
      <c r="E23" s="12">
        <f>D23/D29</f>
        <v>0.14482754193190592</v>
      </c>
      <c r="F23">
        <f t="shared" si="6"/>
        <v>4963607.2778732162</v>
      </c>
      <c r="J23" s="22">
        <v>20</v>
      </c>
      <c r="K23" s="22">
        <f>I278</f>
        <v>42.255356269303903</v>
      </c>
      <c r="L23" s="17">
        <v>20</v>
      </c>
      <c r="M23" s="11">
        <f>D279</f>
        <v>280102.25844811788</v>
      </c>
      <c r="N23" s="11">
        <f>M23/M28</f>
        <v>6.8690361046060786E-2</v>
      </c>
      <c r="O23">
        <v>119.68</v>
      </c>
      <c r="P23" s="4">
        <f t="shared" si="4"/>
        <v>33522638.291070748</v>
      </c>
      <c r="S23" t="s">
        <v>9</v>
      </c>
      <c r="T23" s="13">
        <f t="shared" si="5"/>
        <v>3.8332696419007821E-2</v>
      </c>
      <c r="U23" s="1">
        <v>105.64</v>
      </c>
      <c r="AD23" s="35">
        <v>20</v>
      </c>
      <c r="AE23" s="39">
        <f>D273+D275+D278</f>
        <v>4517.7977924307397</v>
      </c>
      <c r="AF23" s="27" t="s">
        <v>53</v>
      </c>
      <c r="AG23" s="28" t="s">
        <v>28</v>
      </c>
      <c r="AH23" s="26"/>
      <c r="AI23" s="26">
        <v>842.89422876633898</v>
      </c>
      <c r="AJ23" s="27" t="s">
        <v>53</v>
      </c>
      <c r="AK23" s="28" t="s">
        <v>23</v>
      </c>
      <c r="AL23" s="26"/>
      <c r="AM23" s="26">
        <v>3525.8878266823199</v>
      </c>
      <c r="AN23" s="27" t="s">
        <v>53</v>
      </c>
      <c r="AO23" s="28" t="s">
        <v>13</v>
      </c>
      <c r="AP23" s="26"/>
      <c r="AQ23" s="26">
        <v>149.01573698208099</v>
      </c>
    </row>
    <row r="24" spans="1:43">
      <c r="A24" t="s">
        <v>14</v>
      </c>
      <c r="B24" s="16" t="s">
        <v>9</v>
      </c>
      <c r="C24" s="24">
        <v>105.64</v>
      </c>
      <c r="D24" s="1">
        <v>4770.8855476561403</v>
      </c>
      <c r="E24" s="12">
        <f>D24/D29</f>
        <v>3.8332696419007821E-2</v>
      </c>
      <c r="F24">
        <f t="shared" si="6"/>
        <v>503996.34925439465</v>
      </c>
      <c r="H24" s="12">
        <f>E24</f>
        <v>3.8332696419007821E-2</v>
      </c>
      <c r="J24" s="22">
        <v>22</v>
      </c>
      <c r="K24" s="22">
        <f>I290</f>
        <v>44.29565359356392</v>
      </c>
      <c r="L24" s="17">
        <v>22</v>
      </c>
      <c r="M24" s="11">
        <f>D292</f>
        <v>172176.51508554548</v>
      </c>
      <c r="N24" s="11">
        <f>M24/M28</f>
        <v>4.2223390308969218E-2</v>
      </c>
      <c r="O24">
        <v>99.78</v>
      </c>
      <c r="P24" s="4">
        <f t="shared" si="4"/>
        <v>17179772.67523573</v>
      </c>
      <c r="S24" t="s">
        <v>18</v>
      </c>
      <c r="T24" s="13">
        <f t="shared" si="5"/>
        <v>8.8668590411655257E-2</v>
      </c>
      <c r="U24" s="1">
        <v>98.16</v>
      </c>
      <c r="AD24" s="35">
        <v>22</v>
      </c>
      <c r="AE24" s="39">
        <f>D290+D291</f>
        <v>7566.6990752446</v>
      </c>
      <c r="AF24" s="27" t="s">
        <v>54</v>
      </c>
      <c r="AG24" s="28" t="s">
        <v>24</v>
      </c>
      <c r="AH24" s="26"/>
      <c r="AI24" s="26">
        <v>3132.7920247260899</v>
      </c>
      <c r="AJ24" s="27" t="s">
        <v>54</v>
      </c>
      <c r="AK24" s="28" t="s">
        <v>13</v>
      </c>
      <c r="AL24" s="26"/>
      <c r="AM24" s="26">
        <v>4433.90705051851</v>
      </c>
    </row>
    <row r="25" spans="1:43">
      <c r="A25" t="s">
        <v>14</v>
      </c>
      <c r="B25" s="16" t="s">
        <v>18</v>
      </c>
      <c r="C25" s="24">
        <v>98.16</v>
      </c>
      <c r="D25" s="1">
        <v>11035.688486454699</v>
      </c>
      <c r="E25" s="12">
        <f>D25/D29</f>
        <v>8.8668590411655257E-2</v>
      </c>
      <c r="F25">
        <f t="shared" si="6"/>
        <v>1083263.1818303932</v>
      </c>
      <c r="H25" s="12">
        <f t="shared" ref="H25:H27" si="7">E25</f>
        <v>8.8668590411655257E-2</v>
      </c>
      <c r="J25" s="22">
        <v>25</v>
      </c>
      <c r="K25" s="22">
        <f>I302</f>
        <v>97.515735260142634</v>
      </c>
      <c r="L25" s="17">
        <v>25</v>
      </c>
      <c r="M25" s="11">
        <f>D303</f>
        <v>38683.233533784907</v>
      </c>
      <c r="N25" s="11">
        <f>M25/M28</f>
        <v>9.4864114719622888E-3</v>
      </c>
      <c r="O25">
        <v>119.36</v>
      </c>
      <c r="P25" s="4">
        <f t="shared" si="4"/>
        <v>4617230.7545925668</v>
      </c>
      <c r="S25" t="s">
        <v>19</v>
      </c>
      <c r="T25" s="13">
        <f t="shared" si="5"/>
        <v>5.0768716364567236E-4</v>
      </c>
      <c r="U25" s="1">
        <v>94.48</v>
      </c>
      <c r="AD25" s="35">
        <v>25</v>
      </c>
      <c r="AE25" s="39">
        <f>D302</f>
        <v>950.71124573214502</v>
      </c>
      <c r="AF25" s="27" t="s">
        <v>55</v>
      </c>
      <c r="AG25" s="28" t="s">
        <v>13</v>
      </c>
      <c r="AH25" s="26"/>
      <c r="AI25" s="26">
        <v>950.71124573214502</v>
      </c>
      <c r="AJ25" s="34"/>
      <c r="AK25" s="33"/>
      <c r="AL25" s="34"/>
      <c r="AM25" s="34"/>
      <c r="AN25" s="33"/>
    </row>
    <row r="26" spans="1:43">
      <c r="A26" t="s">
        <v>14</v>
      </c>
      <c r="B26" s="16" t="s">
        <v>19</v>
      </c>
      <c r="C26" s="24">
        <v>94.48</v>
      </c>
      <c r="D26" s="1">
        <v>63.186719903341697</v>
      </c>
      <c r="E26" s="12">
        <f>D26/D29</f>
        <v>5.0768716364567236E-4</v>
      </c>
      <c r="F26">
        <f t="shared" si="6"/>
        <v>5969.8812964677236</v>
      </c>
      <c r="H26" s="12">
        <f t="shared" si="7"/>
        <v>5.0768716364567236E-4</v>
      </c>
      <c r="J26" s="22">
        <v>26</v>
      </c>
      <c r="K26" s="23">
        <f>J316</f>
        <v>82.414945076003363</v>
      </c>
      <c r="L26" s="17">
        <v>26</v>
      </c>
      <c r="M26" s="11">
        <f>D318</f>
        <v>101572.73421300451</v>
      </c>
      <c r="N26" s="11">
        <f>M26/M28</f>
        <v>2.4909002248616939E-2</v>
      </c>
      <c r="O26">
        <v>121.21</v>
      </c>
      <c r="P26" s="4">
        <f t="shared" si="4"/>
        <v>12311631.113958277</v>
      </c>
      <c r="S26" t="s">
        <v>11</v>
      </c>
      <c r="T26" s="13">
        <f t="shared" si="5"/>
        <v>4.7398677239712597E-3</v>
      </c>
      <c r="U26" s="1">
        <v>47.1</v>
      </c>
      <c r="AD26" s="35">
        <v>26</v>
      </c>
      <c r="AE26" s="39">
        <f>D316+D317</f>
        <v>4254.9316780734289</v>
      </c>
      <c r="AF26" s="27" t="s">
        <v>56</v>
      </c>
      <c r="AG26" s="28" t="s">
        <v>24</v>
      </c>
      <c r="AH26" s="26"/>
      <c r="AI26" s="26">
        <v>30.717784208049501</v>
      </c>
      <c r="AJ26" s="27" t="s">
        <v>56</v>
      </c>
      <c r="AK26" s="28" t="s">
        <v>13</v>
      </c>
      <c r="AL26" s="26"/>
      <c r="AM26" s="26">
        <v>4224.2138938653798</v>
      </c>
      <c r="AN26" s="33"/>
    </row>
    <row r="27" spans="1:43">
      <c r="A27" t="s">
        <v>14</v>
      </c>
      <c r="B27" s="16" t="s">
        <v>11</v>
      </c>
      <c r="C27" s="24">
        <v>47.1</v>
      </c>
      <c r="D27" s="1">
        <v>589.92370833801101</v>
      </c>
      <c r="E27" s="12">
        <f>D27/D29</f>
        <v>4.7398677239712597E-3</v>
      </c>
      <c r="F27">
        <f t="shared" si="6"/>
        <v>27785.406662720321</v>
      </c>
      <c r="H27" s="12">
        <f t="shared" si="7"/>
        <v>4.7398677239712597E-3</v>
      </c>
      <c r="J27" s="22">
        <v>27</v>
      </c>
      <c r="K27" s="23">
        <f>J328</f>
        <v>78.35649724441258</v>
      </c>
      <c r="L27" s="17">
        <v>27</v>
      </c>
      <c r="M27" s="11">
        <f>D331</f>
        <v>3711.1175956267612</v>
      </c>
      <c r="N27" s="11">
        <f>M27/M28</f>
        <v>9.1008908296685018E-4</v>
      </c>
      <c r="O27">
        <v>73.83</v>
      </c>
      <c r="P27" s="4">
        <f t="shared" si="4"/>
        <v>273991.81208512379</v>
      </c>
      <c r="S27" t="s">
        <v>13</v>
      </c>
      <c r="T27" s="13">
        <f t="shared" si="5"/>
        <v>3.3657434361879872E-3</v>
      </c>
      <c r="U27" s="1">
        <v>24.1</v>
      </c>
      <c r="AD27" s="35">
        <v>27</v>
      </c>
      <c r="AE27" s="39">
        <f>D328+D329</f>
        <v>757.17141608052668</v>
      </c>
      <c r="AF27" s="27" t="s">
        <v>57</v>
      </c>
      <c r="AG27" s="28" t="s">
        <v>24</v>
      </c>
      <c r="AH27" s="26"/>
      <c r="AI27" s="26">
        <v>1.9983618557487199</v>
      </c>
      <c r="AJ27" s="27" t="s">
        <v>57</v>
      </c>
      <c r="AK27" s="28" t="s">
        <v>13</v>
      </c>
      <c r="AL27" s="26"/>
      <c r="AM27" s="26">
        <v>755.17305422477796</v>
      </c>
    </row>
    <row r="28" spans="1:43">
      <c r="A28" t="s">
        <v>14</v>
      </c>
      <c r="B28" s="25" t="s">
        <v>13</v>
      </c>
      <c r="C28" s="26">
        <v>24.1</v>
      </c>
      <c r="D28" s="26">
        <v>418.90026574977401</v>
      </c>
      <c r="E28" s="12">
        <f>D28/D29</f>
        <v>3.3657434361879872E-3</v>
      </c>
      <c r="F28">
        <f t="shared" si="6"/>
        <v>10095.496404569554</v>
      </c>
      <c r="H28" s="12">
        <f>SUM(H20:H27)</f>
        <v>0.13230343454453955</v>
      </c>
      <c r="I28" s="16">
        <f>H28*100</f>
        <v>13.230343454453955</v>
      </c>
      <c r="J28" s="16"/>
      <c r="K28" s="16"/>
      <c r="M28" s="9">
        <f>SUM(M5:M27)</f>
        <v>4077752.0190976053</v>
      </c>
      <c r="N28" s="9">
        <f>SUM(N5:N27)</f>
        <v>0.99999999999999989</v>
      </c>
      <c r="P28" s="9">
        <f>SUM(P5:P27)</f>
        <v>618425842.22341323</v>
      </c>
      <c r="Q28" s="10">
        <f>P28/M28</f>
        <v>151.65852149103199</v>
      </c>
      <c r="T28" s="1"/>
      <c r="U28" s="1"/>
      <c r="AE28" s="9">
        <f>SUM(AE5:AE27)</f>
        <v>108624.96804386964</v>
      </c>
      <c r="AF28" s="4"/>
      <c r="AG28" s="33"/>
      <c r="AH28" s="34"/>
      <c r="AI28" s="34"/>
    </row>
    <row r="29" spans="1:43">
      <c r="D29" s="5">
        <f>SUM(D17:D28)</f>
        <v>124459.95177345333</v>
      </c>
      <c r="E29" s="12">
        <f>SUM(E17:E28)</f>
        <v>1</v>
      </c>
      <c r="F29" s="8">
        <f>SUM(F17:F28)</f>
        <v>20658937.041353334</v>
      </c>
      <c r="G29" s="7">
        <f>F29/D29</f>
        <v>165.98863125833043</v>
      </c>
      <c r="H29" s="7"/>
      <c r="I29" s="7"/>
      <c r="J29" s="7"/>
      <c r="K29" s="7"/>
      <c r="P29" s="4"/>
      <c r="T29" s="1"/>
      <c r="U29" s="1"/>
      <c r="AE29">
        <f>AE28/M28</f>
        <v>2.6638443812948692E-2</v>
      </c>
      <c r="AF29" s="27"/>
      <c r="AG29" s="33"/>
      <c r="AH29" s="34"/>
      <c r="AI29" s="34"/>
    </row>
    <row r="30" spans="1:43">
      <c r="A30" t="s">
        <v>14</v>
      </c>
      <c r="B30" t="s">
        <v>10</v>
      </c>
      <c r="D30" s="1">
        <v>13738.558747527401</v>
      </c>
      <c r="E30" s="12"/>
      <c r="T30" s="1"/>
      <c r="U30" s="1"/>
      <c r="AE30" s="8" t="s">
        <v>103</v>
      </c>
    </row>
    <row r="31" spans="1:43">
      <c r="A31" t="s">
        <v>14</v>
      </c>
      <c r="B31" t="s">
        <v>10</v>
      </c>
      <c r="D31" s="1">
        <v>4.9995687285868298E-2</v>
      </c>
      <c r="E31" s="12"/>
      <c r="T31" s="1" t="s">
        <v>68</v>
      </c>
      <c r="U31" s="1"/>
      <c r="AE31" s="8" t="s">
        <v>97</v>
      </c>
    </row>
    <row r="32" spans="1:43">
      <c r="E32" s="12"/>
      <c r="S32" t="s">
        <v>15</v>
      </c>
      <c r="T32" s="13">
        <f>E33</f>
        <v>3.2971867218303715E-4</v>
      </c>
      <c r="U32" s="1">
        <v>94.88</v>
      </c>
      <c r="AE32" s="8" t="s">
        <v>98</v>
      </c>
    </row>
    <row r="33" spans="1:31">
      <c r="A33" t="s">
        <v>20</v>
      </c>
      <c r="B33" t="s">
        <v>15</v>
      </c>
      <c r="C33" s="1">
        <v>94.88</v>
      </c>
      <c r="D33" s="1">
        <v>92.990158680685894</v>
      </c>
      <c r="E33" s="12">
        <f>D33/D46</f>
        <v>3.2971867218303715E-4</v>
      </c>
      <c r="F33">
        <f>D33*C33</f>
        <v>8822.9062556234767</v>
      </c>
      <c r="S33" s="8" t="s">
        <v>5</v>
      </c>
      <c r="T33" s="15">
        <f t="shared" ref="T33:T44" si="8">E34</f>
        <v>0.47441588371069082</v>
      </c>
      <c r="U33" s="5">
        <v>129.28</v>
      </c>
      <c r="AE33" s="8" t="s">
        <v>99</v>
      </c>
    </row>
    <row r="34" spans="1:31">
      <c r="A34" t="s">
        <v>20</v>
      </c>
      <c r="B34" t="s">
        <v>5</v>
      </c>
      <c r="C34" s="1">
        <v>129.28</v>
      </c>
      <c r="D34" s="1">
        <v>133798.93839438001</v>
      </c>
      <c r="E34" s="12">
        <f>D34/D46</f>
        <v>0.47441588371069082</v>
      </c>
      <c r="F34">
        <f t="shared" ref="F34:F45" si="9">D34*C34</f>
        <v>17297526.755625449</v>
      </c>
      <c r="S34" t="s">
        <v>6</v>
      </c>
      <c r="T34" s="13">
        <f t="shared" si="8"/>
        <v>1.0093055635317602E-2</v>
      </c>
      <c r="U34" s="1">
        <v>119.67</v>
      </c>
      <c r="AE34" s="8" t="s">
        <v>100</v>
      </c>
    </row>
    <row r="35" spans="1:31">
      <c r="A35" t="s">
        <v>20</v>
      </c>
      <c r="B35" t="s">
        <v>6</v>
      </c>
      <c r="C35" s="1">
        <v>119.67</v>
      </c>
      <c r="D35" s="1">
        <v>2846.5322842867499</v>
      </c>
      <c r="E35" s="12">
        <f>D35/D46</f>
        <v>1.0093055635317602E-2</v>
      </c>
      <c r="F35">
        <f t="shared" si="9"/>
        <v>340644.51846059534</v>
      </c>
      <c r="S35" t="s">
        <v>17</v>
      </c>
      <c r="T35" s="13">
        <f t="shared" si="8"/>
        <v>6.6067091171103913E-5</v>
      </c>
      <c r="U35" s="1">
        <v>154.59</v>
      </c>
      <c r="AE35" s="8" t="s">
        <v>101</v>
      </c>
    </row>
    <row r="36" spans="1:31">
      <c r="A36" t="s">
        <v>20</v>
      </c>
      <c r="B36" t="s">
        <v>17</v>
      </c>
      <c r="C36" s="1">
        <v>154.59</v>
      </c>
      <c r="D36" s="1">
        <v>18.632821886901802</v>
      </c>
      <c r="E36" s="12">
        <f>D36/D46</f>
        <v>6.6067091171103913E-5</v>
      </c>
      <c r="F36">
        <f t="shared" si="9"/>
        <v>2880.4479354961495</v>
      </c>
      <c r="S36" s="8" t="s">
        <v>7</v>
      </c>
      <c r="T36" s="15">
        <f t="shared" si="8"/>
        <v>0.48334652684708712</v>
      </c>
      <c r="U36" s="5">
        <v>148.30000000000001</v>
      </c>
      <c r="AE36" s="8" t="s">
        <v>102</v>
      </c>
    </row>
    <row r="37" spans="1:31">
      <c r="A37" t="s">
        <v>20</v>
      </c>
      <c r="B37" t="s">
        <v>7</v>
      </c>
      <c r="C37" s="1">
        <v>148.30000000000001</v>
      </c>
      <c r="D37" s="1">
        <v>136317.636886266</v>
      </c>
      <c r="E37" s="12">
        <f>D37/D46</f>
        <v>0.48334652684708712</v>
      </c>
      <c r="F37">
        <f t="shared" si="9"/>
        <v>20215905.550233249</v>
      </c>
      <c r="J37" s="4">
        <f>D41+D44+D45</f>
        <v>3790.4468478698595</v>
      </c>
      <c r="S37" t="s">
        <v>21</v>
      </c>
      <c r="T37" s="13">
        <f t="shared" si="8"/>
        <v>4.9937366841643169E-5</v>
      </c>
      <c r="U37" s="1">
        <v>140.09</v>
      </c>
      <c r="AE37" s="8" t="s">
        <v>104</v>
      </c>
    </row>
    <row r="38" spans="1:31">
      <c r="A38" t="s">
        <v>20</v>
      </c>
      <c r="B38" s="16" t="s">
        <v>21</v>
      </c>
      <c r="C38" s="24">
        <v>140.09</v>
      </c>
      <c r="D38" s="1">
        <v>14.0837752255722</v>
      </c>
      <c r="E38" s="12">
        <f>D38/D46</f>
        <v>4.9937366841643169E-5</v>
      </c>
      <c r="F38">
        <f t="shared" si="9"/>
        <v>1972.9960713504095</v>
      </c>
      <c r="H38" s="12">
        <f>E38</f>
        <v>4.9937366841643169E-5</v>
      </c>
      <c r="S38" t="s">
        <v>8</v>
      </c>
      <c r="T38" s="13">
        <f t="shared" si="8"/>
        <v>9.3471972295036016E-7</v>
      </c>
      <c r="U38" s="1">
        <v>140.09</v>
      </c>
    </row>
    <row r="39" spans="1:31">
      <c r="A39" t="s">
        <v>20</v>
      </c>
      <c r="B39" s="16" t="s">
        <v>8</v>
      </c>
      <c r="C39" s="24">
        <v>140.09</v>
      </c>
      <c r="D39" s="1">
        <v>0.26361787393972302</v>
      </c>
      <c r="E39" s="12">
        <f>D39/D46</f>
        <v>9.3471972295036016E-7</v>
      </c>
      <c r="F39">
        <f t="shared" si="9"/>
        <v>36.930227960215802</v>
      </c>
      <c r="H39" s="12">
        <f t="shared" ref="H39:H40" si="10">E39</f>
        <v>9.3471972295036016E-7</v>
      </c>
      <c r="S39" t="s">
        <v>9</v>
      </c>
      <c r="T39" s="13">
        <f t="shared" si="8"/>
        <v>2.3230348528154924E-5</v>
      </c>
      <c r="U39" s="1">
        <v>105.64</v>
      </c>
    </row>
    <row r="40" spans="1:31">
      <c r="A40" t="s">
        <v>20</v>
      </c>
      <c r="B40" s="16" t="s">
        <v>9</v>
      </c>
      <c r="C40" s="24">
        <v>105.64</v>
      </c>
      <c r="D40" s="1">
        <v>6.5516271236273003</v>
      </c>
      <c r="E40" s="12">
        <f>D40/D46</f>
        <v>2.3230348528154924E-5</v>
      </c>
      <c r="F40">
        <f t="shared" si="9"/>
        <v>692.11388933998796</v>
      </c>
      <c r="H40" s="12">
        <f t="shared" si="10"/>
        <v>2.3230348528154924E-5</v>
      </c>
      <c r="S40" t="s">
        <v>23</v>
      </c>
      <c r="T40" s="13">
        <f t="shared" si="8"/>
        <v>1.1918055798385268E-4</v>
      </c>
      <c r="U40" s="1">
        <v>6.55</v>
      </c>
    </row>
    <row r="41" spans="1:31">
      <c r="A41" t="s">
        <v>20</v>
      </c>
      <c r="B41" s="25" t="s">
        <v>23</v>
      </c>
      <c r="C41" s="26">
        <v>6.55</v>
      </c>
      <c r="D41" s="26">
        <v>33.612348749296302</v>
      </c>
      <c r="E41" s="12">
        <f>D41/D46</f>
        <v>1.1918055798385268E-4</v>
      </c>
      <c r="F41">
        <f t="shared" si="9"/>
        <v>220.16088430789077</v>
      </c>
      <c r="S41" t="s">
        <v>11</v>
      </c>
      <c r="T41" s="13">
        <f t="shared" si="8"/>
        <v>6.1550178727056053E-3</v>
      </c>
      <c r="U41" s="1">
        <v>47.1</v>
      </c>
    </row>
    <row r="42" spans="1:31">
      <c r="A42" t="s">
        <v>20</v>
      </c>
      <c r="B42" s="16" t="s">
        <v>11</v>
      </c>
      <c r="C42" s="24">
        <v>47.1</v>
      </c>
      <c r="D42" s="1">
        <v>1735.8922528585799</v>
      </c>
      <c r="E42" s="12">
        <f>D42/D46</f>
        <v>6.1550178727056053E-3</v>
      </c>
      <c r="F42">
        <f t="shared" si="9"/>
        <v>81760.525109639115</v>
      </c>
      <c r="H42" s="12">
        <f>E42</f>
        <v>6.1550178727056053E-3</v>
      </c>
      <c r="S42" t="s">
        <v>12</v>
      </c>
      <c r="T42" s="13">
        <f t="shared" si="8"/>
        <v>1.2079699044463788E-2</v>
      </c>
      <c r="U42" s="1">
        <v>77.8</v>
      </c>
    </row>
    <row r="43" spans="1:31">
      <c r="A43" t="s">
        <v>20</v>
      </c>
      <c r="B43" s="16" t="s">
        <v>12</v>
      </c>
      <c r="C43" s="24">
        <v>77.8</v>
      </c>
      <c r="D43" s="1">
        <v>3406.8229242899602</v>
      </c>
      <c r="E43" s="12">
        <f>D43/D46</f>
        <v>1.2079699044463788E-2</v>
      </c>
      <c r="F43">
        <f t="shared" si="9"/>
        <v>265050.82350975886</v>
      </c>
      <c r="H43" s="12">
        <f>E43</f>
        <v>1.2079699044463788E-2</v>
      </c>
      <c r="S43" t="s">
        <v>24</v>
      </c>
      <c r="T43" s="13">
        <f t="shared" si="8"/>
        <v>3.3162640580098337E-3</v>
      </c>
      <c r="U43" s="1">
        <v>16.3</v>
      </c>
    </row>
    <row r="44" spans="1:31">
      <c r="A44" t="s">
        <v>20</v>
      </c>
      <c r="B44" s="25" t="s">
        <v>24</v>
      </c>
      <c r="C44" s="26">
        <v>16.3</v>
      </c>
      <c r="D44" s="26">
        <v>935.281944876323</v>
      </c>
      <c r="E44" s="12">
        <f>D44/D46</f>
        <v>3.3162640580098337E-3</v>
      </c>
      <c r="F44">
        <f t="shared" si="9"/>
        <v>15245.095701484066</v>
      </c>
      <c r="H44" s="12">
        <f>SUM(H36:H43)</f>
        <v>1.830881935226214E-2</v>
      </c>
      <c r="I44" s="16">
        <f>H44*100</f>
        <v>1.830881935226214</v>
      </c>
      <c r="J44" s="16"/>
      <c r="K44" s="16"/>
      <c r="S44" t="s">
        <v>13</v>
      </c>
      <c r="T44" s="13">
        <f t="shared" si="8"/>
        <v>1.00044840752949E-2</v>
      </c>
      <c r="U44" s="1">
        <v>24.1</v>
      </c>
    </row>
    <row r="45" spans="1:31">
      <c r="A45" t="s">
        <v>20</v>
      </c>
      <c r="B45" s="25" t="s">
        <v>13</v>
      </c>
      <c r="C45" s="26">
        <v>24.1</v>
      </c>
      <c r="D45" s="26">
        <v>2821.5525542442401</v>
      </c>
      <c r="E45" s="12">
        <f>D45/D46</f>
        <v>1.00044840752949E-2</v>
      </c>
      <c r="F45">
        <f t="shared" si="9"/>
        <v>67999.416557286197</v>
      </c>
      <c r="T45" s="1"/>
    </row>
    <row r="46" spans="1:31">
      <c r="D46" s="5">
        <f>SUM(D33:D45)</f>
        <v>282028.79159074178</v>
      </c>
      <c r="E46" s="12">
        <f>SUM(E33:E45)</f>
        <v>1.0000000000000004</v>
      </c>
      <c r="F46" s="8">
        <f>SUM(F33:F45)</f>
        <v>38298758.240461543</v>
      </c>
      <c r="G46" s="7">
        <f>F46/D46</f>
        <v>135.7973348197645</v>
      </c>
      <c r="H46" s="7"/>
      <c r="I46" s="7"/>
      <c r="J46" s="7"/>
      <c r="K46" s="7"/>
      <c r="T46" s="1"/>
    </row>
    <row r="47" spans="1:31">
      <c r="A47" t="s">
        <v>20</v>
      </c>
      <c r="B47" t="s">
        <v>22</v>
      </c>
      <c r="D47" s="1">
        <v>5.4846852208448801E-3</v>
      </c>
      <c r="E47" s="12"/>
      <c r="T47" s="1"/>
    </row>
    <row r="48" spans="1:31">
      <c r="A48" t="s">
        <v>20</v>
      </c>
      <c r="B48" t="s">
        <v>10</v>
      </c>
      <c r="D48" s="1">
        <v>3426.7958699573701</v>
      </c>
      <c r="E48" s="12"/>
      <c r="T48" s="1" t="s">
        <v>69</v>
      </c>
    </row>
    <row r="49" spans="1:21">
      <c r="E49" s="12"/>
      <c r="S49" t="s">
        <v>5</v>
      </c>
      <c r="T49" s="13">
        <f>E50</f>
        <v>3.626960847840293E-2</v>
      </c>
      <c r="U49" s="1">
        <v>146.82</v>
      </c>
    </row>
    <row r="50" spans="1:21">
      <c r="A50" t="s">
        <v>25</v>
      </c>
      <c r="B50" t="s">
        <v>5</v>
      </c>
      <c r="C50" s="1">
        <v>146.82</v>
      </c>
      <c r="D50" s="1">
        <v>9718.4844727801501</v>
      </c>
      <c r="E50" s="12">
        <f>D50/D61</f>
        <v>3.626960847840293E-2</v>
      </c>
      <c r="F50">
        <f>D50*C50</f>
        <v>1426867.8902935816</v>
      </c>
      <c r="S50" t="s">
        <v>6</v>
      </c>
      <c r="T50" s="13">
        <f t="shared" ref="T50:T59" si="11">E51</f>
        <v>0.15521867086800617</v>
      </c>
      <c r="U50" s="1">
        <v>213.85</v>
      </c>
    </row>
    <row r="51" spans="1:21">
      <c r="A51" t="s">
        <v>25</v>
      </c>
      <c r="B51" t="s">
        <v>6</v>
      </c>
      <c r="C51" s="1">
        <v>213.85</v>
      </c>
      <c r="D51" s="1">
        <v>41591.026371694497</v>
      </c>
      <c r="E51" s="12">
        <f>D51/D61</f>
        <v>0.15521867086800617</v>
      </c>
      <c r="F51">
        <f t="shared" ref="F51:F60" si="12">D51*C51</f>
        <v>8894240.9895868674</v>
      </c>
      <c r="S51" s="8" t="s">
        <v>17</v>
      </c>
      <c r="T51" s="15">
        <f t="shared" si="11"/>
        <v>0.44502537601388303</v>
      </c>
      <c r="U51" s="5">
        <v>185.15</v>
      </c>
    </row>
    <row r="52" spans="1:21">
      <c r="A52" t="s">
        <v>25</v>
      </c>
      <c r="B52" t="s">
        <v>17</v>
      </c>
      <c r="C52" s="1">
        <v>185.15</v>
      </c>
      <c r="D52" s="1">
        <v>119245.075649477</v>
      </c>
      <c r="E52" s="12">
        <f>D52/D61</f>
        <v>0.44502537601388303</v>
      </c>
      <c r="F52">
        <f t="shared" si="12"/>
        <v>22078225.756500669</v>
      </c>
      <c r="S52" t="s">
        <v>7</v>
      </c>
      <c r="T52" s="13">
        <f t="shared" si="11"/>
        <v>0.26199161272235677</v>
      </c>
      <c r="U52" s="1">
        <v>230.13</v>
      </c>
    </row>
    <row r="53" spans="1:21">
      <c r="A53" t="s">
        <v>25</v>
      </c>
      <c r="B53" t="s">
        <v>7</v>
      </c>
      <c r="C53" s="1">
        <v>230.13</v>
      </c>
      <c r="D53" s="1">
        <v>70200.962377550604</v>
      </c>
      <c r="E53" s="12">
        <f>D53/D61</f>
        <v>0.26199161272235677</v>
      </c>
      <c r="F53">
        <f t="shared" si="12"/>
        <v>16155347.47194572</v>
      </c>
      <c r="S53" t="s">
        <v>26</v>
      </c>
      <c r="T53" s="13">
        <f t="shared" si="11"/>
        <v>1.2858049697347732E-3</v>
      </c>
      <c r="U53" s="1" t="s">
        <v>27</v>
      </c>
    </row>
    <row r="54" spans="1:21">
      <c r="A54" t="s">
        <v>25</v>
      </c>
      <c r="B54" t="s">
        <v>26</v>
      </c>
      <c r="C54" s="1" t="s">
        <v>27</v>
      </c>
      <c r="D54" s="1">
        <v>344.53296182758203</v>
      </c>
      <c r="E54" s="12">
        <f>D54/D61</f>
        <v>1.2858049697347732E-3</v>
      </c>
      <c r="F54">
        <f t="shared" si="12"/>
        <v>63049.532014447512</v>
      </c>
      <c r="S54" t="s">
        <v>28</v>
      </c>
      <c r="T54" s="13">
        <f t="shared" si="11"/>
        <v>3.4783402264127895E-3</v>
      </c>
      <c r="U54" s="1">
        <v>25.31</v>
      </c>
    </row>
    <row r="55" spans="1:21">
      <c r="A55" t="s">
        <v>25</v>
      </c>
      <c r="B55" s="25" t="s">
        <v>28</v>
      </c>
      <c r="C55" s="26">
        <v>25.31</v>
      </c>
      <c r="D55" s="26">
        <v>932.02537605467398</v>
      </c>
      <c r="E55" s="12">
        <f>D55/D61</f>
        <v>3.4783402264127895E-3</v>
      </c>
      <c r="F55">
        <f t="shared" si="12"/>
        <v>23589.562267943798</v>
      </c>
      <c r="S55" t="s">
        <v>9</v>
      </c>
      <c r="T55" s="13">
        <f t="shared" si="11"/>
        <v>6.9032424995584402E-2</v>
      </c>
      <c r="U55" s="1">
        <v>105.64</v>
      </c>
    </row>
    <row r="56" spans="1:21">
      <c r="A56" t="s">
        <v>25</v>
      </c>
      <c r="B56" s="16" t="s">
        <v>9</v>
      </c>
      <c r="C56" s="24">
        <v>105.64</v>
      </c>
      <c r="D56" s="1">
        <v>18497.3198935256</v>
      </c>
      <c r="E56" s="12">
        <f>D56/D61</f>
        <v>6.9032424995584402E-2</v>
      </c>
      <c r="F56">
        <f t="shared" si="12"/>
        <v>1954056.8735520444</v>
      </c>
      <c r="H56" s="12">
        <f>E56</f>
        <v>6.9032424995584402E-2</v>
      </c>
      <c r="S56" t="s">
        <v>18</v>
      </c>
      <c r="T56" s="13">
        <f t="shared" si="11"/>
        <v>7.1162103814024292E-3</v>
      </c>
      <c r="U56" s="1">
        <v>98.16</v>
      </c>
    </row>
    <row r="57" spans="1:21">
      <c r="A57" t="s">
        <v>25</v>
      </c>
      <c r="B57" s="16" t="s">
        <v>18</v>
      </c>
      <c r="C57" s="24">
        <v>98.16</v>
      </c>
      <c r="D57" s="1">
        <v>1906.7969850812599</v>
      </c>
      <c r="E57" s="12">
        <f>D57/D61</f>
        <v>7.1162103814024292E-3</v>
      </c>
      <c r="F57">
        <f t="shared" si="12"/>
        <v>187171.19205557645</v>
      </c>
      <c r="H57" s="12">
        <f t="shared" ref="H57:H59" si="13">E57</f>
        <v>7.1162103814024292E-3</v>
      </c>
      <c r="S57" t="s">
        <v>11</v>
      </c>
      <c r="T57" s="13">
        <f t="shared" si="11"/>
        <v>5.6869791527923794E-3</v>
      </c>
      <c r="U57" s="1">
        <v>47.1</v>
      </c>
    </row>
    <row r="58" spans="1:21">
      <c r="A58" t="s">
        <v>25</v>
      </c>
      <c r="B58" s="16" t="s">
        <v>11</v>
      </c>
      <c r="C58" s="24">
        <v>47.1</v>
      </c>
      <c r="D58" s="1">
        <v>1523.8327876174201</v>
      </c>
      <c r="E58" s="12">
        <f>D58/D61</f>
        <v>5.6869791527923794E-3</v>
      </c>
      <c r="F58">
        <f t="shared" si="12"/>
        <v>71772.524296780495</v>
      </c>
      <c r="H58" s="12">
        <f t="shared" si="13"/>
        <v>5.6869791527923794E-3</v>
      </c>
      <c r="S58" t="s">
        <v>12</v>
      </c>
      <c r="T58" s="13">
        <f t="shared" si="11"/>
        <v>3.2155395309226048E-3</v>
      </c>
      <c r="U58" s="1">
        <v>77.8</v>
      </c>
    </row>
    <row r="59" spans="1:21">
      <c r="A59" t="s">
        <v>25</v>
      </c>
      <c r="B59" s="16" t="s">
        <v>12</v>
      </c>
      <c r="C59" s="24">
        <v>77.8</v>
      </c>
      <c r="D59" s="1">
        <v>861.60761899291799</v>
      </c>
      <c r="E59" s="12">
        <f>D59/D61</f>
        <v>3.2155395309226048E-3</v>
      </c>
      <c r="F59">
        <f t="shared" si="12"/>
        <v>67033.072757649017</v>
      </c>
      <c r="H59" s="12">
        <f t="shared" si="13"/>
        <v>3.2155395309226048E-3</v>
      </c>
      <c r="S59" t="s">
        <v>13</v>
      </c>
      <c r="T59" s="13">
        <f t="shared" si="11"/>
        <v>1.1679432660501898E-2</v>
      </c>
      <c r="U59" s="1">
        <v>24.1</v>
      </c>
    </row>
    <row r="60" spans="1:21">
      <c r="A60" t="s">
        <v>25</v>
      </c>
      <c r="B60" s="25" t="s">
        <v>13</v>
      </c>
      <c r="C60" s="26">
        <v>24.1</v>
      </c>
      <c r="D60" s="26">
        <v>3129.51778979245</v>
      </c>
      <c r="E60" s="12">
        <f>D60/D61</f>
        <v>1.1679432660501898E-2</v>
      </c>
      <c r="F60">
        <f t="shared" si="12"/>
        <v>75421.378733998048</v>
      </c>
      <c r="H60" s="12">
        <f>SUM(H56:H59)</f>
        <v>8.5051154060701822E-2</v>
      </c>
      <c r="I60" s="16">
        <f>H60*100</f>
        <v>8.5051154060701819</v>
      </c>
      <c r="J60" s="16"/>
      <c r="K60" s="16"/>
      <c r="T60" s="1"/>
      <c r="U60" s="1"/>
    </row>
    <row r="61" spans="1:21">
      <c r="D61" s="5">
        <f>SUM(D50:D60)</f>
        <v>267951.1822843941</v>
      </c>
      <c r="E61" s="12">
        <f>SUM(E50:E60)</f>
        <v>1</v>
      </c>
      <c r="F61" s="8">
        <f>SUM(F50:F60)</f>
        <v>50996776.244005278</v>
      </c>
      <c r="G61" s="7">
        <f>F61/D61</f>
        <v>190.32114659557303</v>
      </c>
      <c r="H61" s="7"/>
      <c r="I61" s="7"/>
      <c r="J61" s="7"/>
      <c r="K61" s="7"/>
      <c r="T61" s="1"/>
      <c r="U61" s="1"/>
    </row>
    <row r="62" spans="1:21">
      <c r="A62" t="s">
        <v>25</v>
      </c>
      <c r="B62" t="s">
        <v>10</v>
      </c>
      <c r="D62" s="1">
        <v>23002.066778176799</v>
      </c>
      <c r="E62" s="12"/>
      <c r="T62" s="1" t="s">
        <v>70</v>
      </c>
      <c r="U62" s="1"/>
    </row>
    <row r="63" spans="1:21">
      <c r="E63" s="12"/>
      <c r="S63" t="s">
        <v>15</v>
      </c>
      <c r="T63" s="13">
        <f>E64</f>
        <v>6.5596708631751564E-3</v>
      </c>
      <c r="U63" s="1">
        <v>123.75</v>
      </c>
    </row>
    <row r="64" spans="1:21">
      <c r="A64" t="s">
        <v>29</v>
      </c>
      <c r="B64" t="s">
        <v>15</v>
      </c>
      <c r="C64" s="1">
        <v>123.75</v>
      </c>
      <c r="D64" s="1">
        <v>883.64955556138</v>
      </c>
      <c r="E64" s="12">
        <f>D64/D75</f>
        <v>6.5596708631751564E-3</v>
      </c>
      <c r="F64">
        <f>D64*C64</f>
        <v>109351.63250072078</v>
      </c>
      <c r="S64" t="s">
        <v>5</v>
      </c>
      <c r="T64" s="13">
        <f t="shared" ref="T64:T73" si="14">E65</f>
        <v>3.2021057067876534E-3</v>
      </c>
      <c r="U64" s="1">
        <v>133.99</v>
      </c>
    </row>
    <row r="65" spans="1:21">
      <c r="A65" t="s">
        <v>29</v>
      </c>
      <c r="B65" t="s">
        <v>5</v>
      </c>
      <c r="C65" s="1">
        <v>133.99</v>
      </c>
      <c r="D65" s="1">
        <v>431.35385047259098</v>
      </c>
      <c r="E65" s="12">
        <f>D65/D75</f>
        <v>3.2021057067876534E-3</v>
      </c>
      <c r="F65">
        <f t="shared" ref="F65:F74" si="15">D65*C65</f>
        <v>57797.102424822471</v>
      </c>
      <c r="S65" t="s">
        <v>6</v>
      </c>
      <c r="T65" s="13">
        <f t="shared" si="14"/>
        <v>0.11622449715431904</v>
      </c>
      <c r="U65" s="1">
        <v>131.82</v>
      </c>
    </row>
    <row r="66" spans="1:21">
      <c r="A66" t="s">
        <v>29</v>
      </c>
      <c r="B66" t="s">
        <v>6</v>
      </c>
      <c r="C66" s="1">
        <v>131.82</v>
      </c>
      <c r="D66" s="1">
        <v>15656.5363412223</v>
      </c>
      <c r="E66" s="12">
        <f>D66/D75</f>
        <v>0.11622449715431904</v>
      </c>
      <c r="F66">
        <f t="shared" si="15"/>
        <v>2063844.6204999234</v>
      </c>
      <c r="S66" t="s">
        <v>17</v>
      </c>
      <c r="T66" s="13">
        <f t="shared" si="14"/>
        <v>0.12368697341661451</v>
      </c>
      <c r="U66" s="1">
        <v>222.39</v>
      </c>
    </row>
    <row r="67" spans="1:21">
      <c r="A67" t="s">
        <v>29</v>
      </c>
      <c r="B67" t="s">
        <v>17</v>
      </c>
      <c r="C67" s="1">
        <v>222.39</v>
      </c>
      <c r="D67" s="1">
        <v>16661.802301986201</v>
      </c>
      <c r="E67" s="12">
        <f>D67/D75</f>
        <v>0.12368697341661451</v>
      </c>
      <c r="F67">
        <f t="shared" si="15"/>
        <v>3705418.2139387112</v>
      </c>
      <c r="S67" s="8" t="s">
        <v>7</v>
      </c>
      <c r="T67" s="15">
        <f t="shared" si="14"/>
        <v>0.55711221715574955</v>
      </c>
      <c r="U67" s="5">
        <v>213.55</v>
      </c>
    </row>
    <row r="68" spans="1:21">
      <c r="A68" t="s">
        <v>29</v>
      </c>
      <c r="B68" t="s">
        <v>7</v>
      </c>
      <c r="C68" s="1">
        <v>213.55</v>
      </c>
      <c r="D68" s="1">
        <v>75048.271987415399</v>
      </c>
      <c r="E68" s="12">
        <f>D68/D75</f>
        <v>0.55711221715574955</v>
      </c>
      <c r="F68">
        <f t="shared" si="15"/>
        <v>16026558.482912559</v>
      </c>
      <c r="S68" t="s">
        <v>9</v>
      </c>
      <c r="T68" s="13">
        <f t="shared" si="14"/>
        <v>0.10706405403291291</v>
      </c>
      <c r="U68" s="1">
        <v>105.64</v>
      </c>
    </row>
    <row r="69" spans="1:21">
      <c r="A69" t="s">
        <v>29</v>
      </c>
      <c r="B69" s="16" t="s">
        <v>9</v>
      </c>
      <c r="C69" s="24">
        <v>105.64</v>
      </c>
      <c r="D69" s="1">
        <v>14422.5382242714</v>
      </c>
      <c r="E69" s="12">
        <f>D69/D75</f>
        <v>0.10706405403291291</v>
      </c>
      <c r="F69">
        <f t="shared" si="15"/>
        <v>1523596.9380120307</v>
      </c>
      <c r="H69" s="12">
        <f>E69</f>
        <v>0.10706405403291291</v>
      </c>
      <c r="S69" t="s">
        <v>18</v>
      </c>
      <c r="T69" s="13">
        <f t="shared" si="14"/>
        <v>1.6624182888058503E-2</v>
      </c>
      <c r="U69" s="1">
        <v>98.16</v>
      </c>
    </row>
    <row r="70" spans="1:21">
      <c r="A70" t="s">
        <v>29</v>
      </c>
      <c r="B70" s="16" t="s">
        <v>18</v>
      </c>
      <c r="C70" s="24">
        <v>98.16</v>
      </c>
      <c r="D70" s="1">
        <v>2239.4342836728001</v>
      </c>
      <c r="E70" s="12">
        <f>D70/D75</f>
        <v>1.6624182888058503E-2</v>
      </c>
      <c r="F70">
        <f t="shared" si="15"/>
        <v>219822.86928532206</v>
      </c>
      <c r="H70" s="12">
        <f t="shared" ref="H70:H72" si="16">E70</f>
        <v>1.6624182888058503E-2</v>
      </c>
      <c r="S70" t="s">
        <v>11</v>
      </c>
      <c r="T70" s="13">
        <f t="shared" si="14"/>
        <v>2.8775324633669988E-3</v>
      </c>
      <c r="U70" s="1">
        <v>47.1</v>
      </c>
    </row>
    <row r="71" spans="1:21">
      <c r="A71" t="s">
        <v>29</v>
      </c>
      <c r="B71" s="16" t="s">
        <v>11</v>
      </c>
      <c r="C71" s="24">
        <v>47.1</v>
      </c>
      <c r="D71" s="1">
        <v>387.63077224531702</v>
      </c>
      <c r="E71" s="12">
        <f>D71/D75</f>
        <v>2.8775324633669988E-3</v>
      </c>
      <c r="F71">
        <f t="shared" si="15"/>
        <v>18257.409372754431</v>
      </c>
      <c r="H71" s="12">
        <f t="shared" si="16"/>
        <v>2.8775324633669988E-3</v>
      </c>
      <c r="S71" t="s">
        <v>12</v>
      </c>
      <c r="T71" s="13">
        <f t="shared" si="14"/>
        <v>7.7640628185143279E-3</v>
      </c>
      <c r="U71" s="1">
        <v>77.8</v>
      </c>
    </row>
    <row r="72" spans="1:21">
      <c r="A72" t="s">
        <v>29</v>
      </c>
      <c r="B72" s="16" t="s">
        <v>12</v>
      </c>
      <c r="C72" s="24">
        <v>77.8</v>
      </c>
      <c r="D72" s="1">
        <v>1045.8925153464099</v>
      </c>
      <c r="E72" s="12">
        <f>D72/D75</f>
        <v>7.7640628185143279E-3</v>
      </c>
      <c r="F72">
        <f t="shared" si="15"/>
        <v>81370.437693950691</v>
      </c>
      <c r="H72" s="12">
        <f t="shared" si="16"/>
        <v>7.7640628185143279E-3</v>
      </c>
      <c r="S72" t="s">
        <v>24</v>
      </c>
      <c r="T72" s="13">
        <f t="shared" si="14"/>
        <v>1.9972203620426229E-3</v>
      </c>
      <c r="U72" s="1">
        <v>16.3</v>
      </c>
    </row>
    <row r="73" spans="1:21">
      <c r="A73" t="s">
        <v>29</v>
      </c>
      <c r="B73" s="25" t="s">
        <v>24</v>
      </c>
      <c r="C73" s="26">
        <v>16.3</v>
      </c>
      <c r="D73" s="26">
        <v>269.04442647947798</v>
      </c>
      <c r="E73" s="12">
        <f>D73/D75</f>
        <v>1.9972203620426229E-3</v>
      </c>
      <c r="F73">
        <f t="shared" si="15"/>
        <v>4385.4241516154916</v>
      </c>
      <c r="H73" s="12">
        <f>SUM(H69:H72)</f>
        <v>0.13432983220285274</v>
      </c>
      <c r="I73" s="16">
        <f>H73*100</f>
        <v>13.432983220285275</v>
      </c>
      <c r="J73" s="16"/>
      <c r="K73" s="16"/>
      <c r="S73" t="s">
        <v>13</v>
      </c>
      <c r="T73" s="13">
        <f t="shared" si="14"/>
        <v>5.6887483138458775E-2</v>
      </c>
      <c r="U73" s="1">
        <v>24.1</v>
      </c>
    </row>
    <row r="74" spans="1:21">
      <c r="A74" t="s">
        <v>29</v>
      </c>
      <c r="B74" s="25" t="s">
        <v>13</v>
      </c>
      <c r="C74" s="26">
        <v>24.1</v>
      </c>
      <c r="D74" s="26">
        <v>7663.2807103941304</v>
      </c>
      <c r="E74" s="12">
        <f>D74/D75</f>
        <v>5.6887483138458775E-2</v>
      </c>
      <c r="F74">
        <f t="shared" si="15"/>
        <v>184685.06512049856</v>
      </c>
      <c r="T74" s="1"/>
      <c r="U74" s="1"/>
    </row>
    <row r="75" spans="1:21">
      <c r="D75" s="5">
        <f>SUM(D64:D74)</f>
        <v>134709.4349690674</v>
      </c>
      <c r="E75" s="12">
        <f>SUM(E64:E74)</f>
        <v>0.99999999999999989</v>
      </c>
      <c r="F75" s="8">
        <f>SUM(F64:F74)</f>
        <v>23995088.195912909</v>
      </c>
      <c r="G75" s="7">
        <f>F75/D75</f>
        <v>178.12477798175584</v>
      </c>
      <c r="H75" s="7"/>
      <c r="I75" s="7"/>
      <c r="J75" s="7"/>
      <c r="K75" s="7"/>
      <c r="T75" s="1"/>
      <c r="U75" s="1"/>
    </row>
    <row r="76" spans="1:21">
      <c r="A76" t="s">
        <v>29</v>
      </c>
      <c r="B76" t="s">
        <v>10</v>
      </c>
      <c r="D76" s="1">
        <v>9924.6622446932197</v>
      </c>
      <c r="E76" s="12"/>
      <c r="T76" s="1" t="s">
        <v>71</v>
      </c>
      <c r="U76" s="1"/>
    </row>
    <row r="77" spans="1:21">
      <c r="E77" s="12"/>
      <c r="S77" t="s">
        <v>15</v>
      </c>
      <c r="T77" s="13">
        <f>E78</f>
        <v>1.6058464888008282E-4</v>
      </c>
      <c r="U77" s="1">
        <v>159.51</v>
      </c>
    </row>
    <row r="78" spans="1:21">
      <c r="A78" t="s">
        <v>30</v>
      </c>
      <c r="B78" t="s">
        <v>15</v>
      </c>
      <c r="C78" s="1">
        <v>159.51</v>
      </c>
      <c r="D78" s="1">
        <v>46.514173157806098</v>
      </c>
      <c r="E78" s="12">
        <f>D78/D89</f>
        <v>1.6058464888008282E-4</v>
      </c>
      <c r="F78">
        <f>D78*C78</f>
        <v>7419.4757604016504</v>
      </c>
      <c r="S78" t="s">
        <v>4</v>
      </c>
      <c r="T78" s="13">
        <f t="shared" ref="T78:T87" si="17">E79</f>
        <v>2.166552823364598E-4</v>
      </c>
      <c r="U78" s="1">
        <v>160.29</v>
      </c>
    </row>
    <row r="79" spans="1:21">
      <c r="A79" t="s">
        <v>30</v>
      </c>
      <c r="B79" t="s">
        <v>4</v>
      </c>
      <c r="C79" s="1">
        <v>160.29</v>
      </c>
      <c r="D79" s="1">
        <v>62.755321809601497</v>
      </c>
      <c r="E79" s="12">
        <f>D79/D89</f>
        <v>2.166552823364598E-4</v>
      </c>
      <c r="F79">
        <f t="shared" ref="F79:F88" si="18">D79*C79</f>
        <v>10059.050532861023</v>
      </c>
      <c r="S79" s="8" t="s">
        <v>5</v>
      </c>
      <c r="T79" s="15">
        <f t="shared" si="17"/>
        <v>0.3508220003168363</v>
      </c>
      <c r="U79" s="5">
        <v>180.66</v>
      </c>
    </row>
    <row r="80" spans="1:21">
      <c r="A80" t="s">
        <v>30</v>
      </c>
      <c r="B80" t="s">
        <v>5</v>
      </c>
      <c r="C80" s="1">
        <v>180.66</v>
      </c>
      <c r="D80" s="1">
        <v>101617.404802441</v>
      </c>
      <c r="E80" s="12">
        <f>D80/D89</f>
        <v>0.3508220003168363</v>
      </c>
      <c r="F80">
        <f t="shared" si="18"/>
        <v>18358200.351608992</v>
      </c>
      <c r="S80" t="s">
        <v>6</v>
      </c>
      <c r="T80" s="13">
        <f t="shared" si="17"/>
        <v>3.2568064512491328E-2</v>
      </c>
      <c r="U80" s="1">
        <v>142.58000000000001</v>
      </c>
    </row>
    <row r="81" spans="1:21">
      <c r="A81" t="s">
        <v>30</v>
      </c>
      <c r="B81" t="s">
        <v>6</v>
      </c>
      <c r="C81" s="1">
        <v>142.58000000000001</v>
      </c>
      <c r="D81" s="1">
        <v>9433.5081386257607</v>
      </c>
      <c r="E81" s="12">
        <f>D81/D89</f>
        <v>3.2568064512491328E-2</v>
      </c>
      <c r="F81">
        <f t="shared" si="18"/>
        <v>1345029.5904052611</v>
      </c>
      <c r="S81" t="s">
        <v>17</v>
      </c>
      <c r="T81" s="13">
        <f t="shared" si="17"/>
        <v>0.16802113086315679</v>
      </c>
      <c r="U81" s="1">
        <v>153.41999999999999</v>
      </c>
    </row>
    <row r="82" spans="1:21">
      <c r="A82" t="s">
        <v>30</v>
      </c>
      <c r="B82" t="s">
        <v>17</v>
      </c>
      <c r="C82" s="1">
        <v>153.41999999999999</v>
      </c>
      <c r="D82" s="1">
        <v>48668.188582430601</v>
      </c>
      <c r="E82" s="12">
        <f>D82/D89</f>
        <v>0.16802113086315679</v>
      </c>
      <c r="F82">
        <f t="shared" si="18"/>
        <v>7466673.4923165021</v>
      </c>
      <c r="S82" s="8" t="s">
        <v>7</v>
      </c>
      <c r="T82" s="15">
        <f t="shared" si="17"/>
        <v>0.41382884568699968</v>
      </c>
      <c r="U82" s="5">
        <v>175.71</v>
      </c>
    </row>
    <row r="83" spans="1:21">
      <c r="A83" t="s">
        <v>30</v>
      </c>
      <c r="B83" t="s">
        <v>7</v>
      </c>
      <c r="C83" s="1">
        <v>175.71</v>
      </c>
      <c r="D83" s="1">
        <v>119867.66306880501</v>
      </c>
      <c r="E83" s="12">
        <f>D83/D89</f>
        <v>0.41382884568699968</v>
      </c>
      <c r="F83">
        <f t="shared" si="18"/>
        <v>21061947.077819727</v>
      </c>
      <c r="S83" t="s">
        <v>9</v>
      </c>
      <c r="T83" s="13">
        <f t="shared" si="17"/>
        <v>3.251985643178806E-3</v>
      </c>
      <c r="U83" s="1">
        <v>105.64</v>
      </c>
    </row>
    <row r="84" spans="1:21">
      <c r="A84" t="s">
        <v>30</v>
      </c>
      <c r="B84" s="16" t="s">
        <v>9</v>
      </c>
      <c r="C84" s="24">
        <v>105.64</v>
      </c>
      <c r="D84" s="1">
        <v>941.95444189982902</v>
      </c>
      <c r="E84" s="12">
        <f>D84/D89</f>
        <v>3.251985643178806E-3</v>
      </c>
      <c r="F84">
        <f t="shared" si="18"/>
        <v>99508.067242297941</v>
      </c>
      <c r="H84" s="12">
        <f>E84</f>
        <v>3.251985643178806E-3</v>
      </c>
      <c r="S84" t="s">
        <v>11</v>
      </c>
      <c r="T84" s="13">
        <f t="shared" si="17"/>
        <v>5.3609796290415099E-3</v>
      </c>
      <c r="U84" s="1">
        <v>47.1</v>
      </c>
    </row>
    <row r="85" spans="1:21">
      <c r="A85" t="s">
        <v>30</v>
      </c>
      <c r="B85" s="16" t="s">
        <v>11</v>
      </c>
      <c r="C85" s="24">
        <v>47.1</v>
      </c>
      <c r="D85" s="1">
        <v>1552.83544535393</v>
      </c>
      <c r="E85" s="12">
        <f>D85/D89</f>
        <v>5.3609796290415099E-3</v>
      </c>
      <c r="F85">
        <f t="shared" si="18"/>
        <v>73138.549476170112</v>
      </c>
      <c r="H85" s="12">
        <f t="shared" ref="H85:H86" si="19">E85</f>
        <v>5.3609796290415099E-3</v>
      </c>
      <c r="S85" t="s">
        <v>12</v>
      </c>
      <c r="T85" s="13">
        <f t="shared" si="17"/>
        <v>1.8037405172028551E-2</v>
      </c>
      <c r="U85" s="1">
        <v>77.8</v>
      </c>
    </row>
    <row r="86" spans="1:21">
      <c r="A86" t="s">
        <v>30</v>
      </c>
      <c r="B86" s="16" t="s">
        <v>12</v>
      </c>
      <c r="C86" s="24">
        <v>77.8</v>
      </c>
      <c r="D86" s="1">
        <v>5224.6275926148201</v>
      </c>
      <c r="E86" s="12">
        <f>D86/D89</f>
        <v>1.8037405172028551E-2</v>
      </c>
      <c r="F86">
        <f t="shared" si="18"/>
        <v>406476.02670543297</v>
      </c>
      <c r="H86" s="12">
        <f t="shared" si="19"/>
        <v>1.8037405172028551E-2</v>
      </c>
      <c r="S86" t="s">
        <v>24</v>
      </c>
      <c r="T86" s="13">
        <f t="shared" si="17"/>
        <v>3.843973596834054E-5</v>
      </c>
      <c r="U86" s="1">
        <v>16.3</v>
      </c>
    </row>
    <row r="87" spans="1:21">
      <c r="A87" t="s">
        <v>30</v>
      </c>
      <c r="B87" s="25" t="s">
        <v>24</v>
      </c>
      <c r="C87" s="26">
        <v>16.3</v>
      </c>
      <c r="D87" s="26">
        <v>11.134268109941999</v>
      </c>
      <c r="E87" s="12">
        <f>D87/D89</f>
        <v>3.843973596834054E-5</v>
      </c>
      <c r="F87">
        <f t="shared" si="18"/>
        <v>181.4885701920546</v>
      </c>
      <c r="H87" s="12">
        <f>SUM(H84:H86)</f>
        <v>2.6650370444248866E-2</v>
      </c>
      <c r="I87" s="16">
        <f>H87*100</f>
        <v>2.6650370444248868</v>
      </c>
      <c r="J87" s="16"/>
      <c r="K87" s="16"/>
      <c r="S87" t="s">
        <v>13</v>
      </c>
      <c r="T87" s="13">
        <f t="shared" si="17"/>
        <v>7.6939085090822071E-3</v>
      </c>
      <c r="U87" s="1">
        <v>24.1</v>
      </c>
    </row>
    <row r="88" spans="1:21">
      <c r="A88" t="s">
        <v>30</v>
      </c>
      <c r="B88" s="25" t="s">
        <v>13</v>
      </c>
      <c r="C88" s="26">
        <v>24.1</v>
      </c>
      <c r="D88" s="26">
        <v>2228.58034779534</v>
      </c>
      <c r="E88" s="12">
        <f>D88/D89</f>
        <v>7.6939085090822071E-3</v>
      </c>
      <c r="F88">
        <f t="shared" si="18"/>
        <v>53708.7863818677</v>
      </c>
      <c r="T88" s="13"/>
      <c r="U88" s="1"/>
    </row>
    <row r="89" spans="1:21">
      <c r="D89" s="5">
        <f>SUM(D78:D88)</f>
        <v>289655.16618304362</v>
      </c>
      <c r="E89" s="12">
        <f>SUM(E78:E88)</f>
        <v>1</v>
      </c>
      <c r="F89" s="8">
        <f>SUM(F78:F88)</f>
        <v>48882341.956819706</v>
      </c>
      <c r="G89" s="7">
        <f>F89/D89</f>
        <v>168.7604699096897</v>
      </c>
      <c r="H89" s="7"/>
      <c r="I89" s="7"/>
      <c r="J89" s="7"/>
      <c r="K89" s="7"/>
      <c r="T89" s="13"/>
      <c r="U89" s="1"/>
    </row>
    <row r="90" spans="1:21">
      <c r="A90" t="s">
        <v>30</v>
      </c>
      <c r="B90" t="s">
        <v>10</v>
      </c>
      <c r="D90" s="1">
        <v>4131.1813827464102</v>
      </c>
      <c r="E90" s="12"/>
      <c r="T90" s="13" t="s">
        <v>72</v>
      </c>
      <c r="U90" s="1"/>
    </row>
    <row r="91" spans="1:21">
      <c r="E91" s="12"/>
      <c r="S91" t="s">
        <v>5</v>
      </c>
      <c r="T91" s="13">
        <f>E92</f>
        <v>3.1560902658353436E-2</v>
      </c>
      <c r="U91" s="1">
        <v>73.64</v>
      </c>
    </row>
    <row r="92" spans="1:21">
      <c r="A92" t="s">
        <v>31</v>
      </c>
      <c r="B92" t="s">
        <v>5</v>
      </c>
      <c r="C92" s="1">
        <v>73.64</v>
      </c>
      <c r="D92" s="1">
        <v>7607.9847140645697</v>
      </c>
      <c r="E92" s="12">
        <f>D92/D113</f>
        <v>3.1560902658353436E-2</v>
      </c>
      <c r="F92">
        <f>D92*C92</f>
        <v>560251.9943437149</v>
      </c>
      <c r="S92" t="s">
        <v>6</v>
      </c>
      <c r="T92" s="13">
        <f t="shared" ref="T92:T111" si="20">E93</f>
        <v>4.2942444918510972E-3</v>
      </c>
      <c r="U92" s="1">
        <v>270.89</v>
      </c>
    </row>
    <row r="93" spans="1:21">
      <c r="A93" t="s">
        <v>31</v>
      </c>
      <c r="B93" t="s">
        <v>6</v>
      </c>
      <c r="C93" s="1">
        <v>270.89</v>
      </c>
      <c r="D93" s="1">
        <v>1035.15881044714</v>
      </c>
      <c r="E93" s="12">
        <f>D93/D113</f>
        <v>4.2942444918510972E-3</v>
      </c>
      <c r="F93">
        <f t="shared" ref="F93:F112" si="21">D93*C93</f>
        <v>280414.17016202572</v>
      </c>
      <c r="S93" t="s">
        <v>17</v>
      </c>
      <c r="T93" s="13">
        <f t="shared" si="20"/>
        <v>3.6141408155372999E-2</v>
      </c>
      <c r="U93" s="1">
        <v>163.92</v>
      </c>
    </row>
    <row r="94" spans="1:21">
      <c r="A94" t="s">
        <v>31</v>
      </c>
      <c r="B94" t="s">
        <v>17</v>
      </c>
      <c r="C94" s="1">
        <v>163.92</v>
      </c>
      <c r="D94" s="1">
        <v>8712.1488180272299</v>
      </c>
      <c r="E94" s="12">
        <f>D94/D113</f>
        <v>3.6141408155372999E-2</v>
      </c>
      <c r="F94">
        <f t="shared" si="21"/>
        <v>1428095.4342510235</v>
      </c>
      <c r="S94" t="s">
        <v>32</v>
      </c>
      <c r="T94" s="13">
        <f t="shared" si="20"/>
        <v>0.14695181015093997</v>
      </c>
      <c r="U94" s="1">
        <v>149.5</v>
      </c>
    </row>
    <row r="95" spans="1:21">
      <c r="A95" t="s">
        <v>31</v>
      </c>
      <c r="B95" t="s">
        <v>32</v>
      </c>
      <c r="C95" s="1">
        <v>149.5</v>
      </c>
      <c r="D95" s="1">
        <v>35423.800688937503</v>
      </c>
      <c r="E95" s="12">
        <f>D95/D113</f>
        <v>0.14695181015093997</v>
      </c>
      <c r="F95">
        <f t="shared" si="21"/>
        <v>5295858.2029961571</v>
      </c>
      <c r="S95" s="8" t="s">
        <v>7</v>
      </c>
      <c r="T95" s="15">
        <f t="shared" si="20"/>
        <v>0.38227282864540235</v>
      </c>
      <c r="U95" s="5">
        <v>138.56</v>
      </c>
    </row>
    <row r="96" spans="1:21">
      <c r="A96" t="s">
        <v>31</v>
      </c>
      <c r="B96" t="s">
        <v>7</v>
      </c>
      <c r="C96" s="1">
        <v>138.56</v>
      </c>
      <c r="D96" s="1">
        <v>92149.640598656304</v>
      </c>
      <c r="E96" s="12">
        <f>D96/D113</f>
        <v>0.38227282864540235</v>
      </c>
      <c r="F96">
        <f t="shared" si="21"/>
        <v>12768254.201349817</v>
      </c>
      <c r="S96" t="s">
        <v>21</v>
      </c>
      <c r="T96" s="13">
        <f t="shared" si="20"/>
        <v>2.8654171559431593E-3</v>
      </c>
      <c r="U96" s="1">
        <v>140.09</v>
      </c>
    </row>
    <row r="97" spans="1:21">
      <c r="A97" t="s">
        <v>31</v>
      </c>
      <c r="B97" s="16" t="s">
        <v>21</v>
      </c>
      <c r="C97" s="24">
        <v>140.09</v>
      </c>
      <c r="D97" s="1">
        <v>690.72960801594695</v>
      </c>
      <c r="E97" s="12">
        <f>D97/D113</f>
        <v>2.8654171559431593E-3</v>
      </c>
      <c r="F97">
        <f t="shared" si="21"/>
        <v>96764.310786954011</v>
      </c>
      <c r="H97" s="12">
        <f>E97</f>
        <v>2.8654171559431593E-3</v>
      </c>
      <c r="S97" t="s">
        <v>33</v>
      </c>
      <c r="T97" s="13">
        <f t="shared" si="20"/>
        <v>3.7842337628495267E-3</v>
      </c>
      <c r="U97" s="1">
        <v>140.09</v>
      </c>
    </row>
    <row r="98" spans="1:21">
      <c r="A98" t="s">
        <v>31</v>
      </c>
      <c r="B98" s="16" t="s">
        <v>33</v>
      </c>
      <c r="C98" s="24">
        <v>140.09</v>
      </c>
      <c r="D98" s="1">
        <v>912.217021606196</v>
      </c>
      <c r="E98" s="12">
        <f>D98/D113</f>
        <v>3.7842337628495267E-3</v>
      </c>
      <c r="F98">
        <f t="shared" si="21"/>
        <v>127792.482556812</v>
      </c>
      <c r="H98" s="12">
        <f t="shared" ref="H98:H99" si="22">E98</f>
        <v>3.7842337628495267E-3</v>
      </c>
      <c r="S98" t="s">
        <v>8</v>
      </c>
      <c r="T98" s="13">
        <f t="shared" si="20"/>
        <v>5.635920673444951E-2</v>
      </c>
      <c r="U98" s="1">
        <v>140.09</v>
      </c>
    </row>
    <row r="99" spans="1:21">
      <c r="A99" t="s">
        <v>31</v>
      </c>
      <c r="B99" s="16" t="s">
        <v>8</v>
      </c>
      <c r="C99" s="24">
        <v>140.09</v>
      </c>
      <c r="D99" s="1">
        <v>13585.7959442427</v>
      </c>
      <c r="E99" s="12">
        <f>D99/D113</f>
        <v>5.635920673444951E-2</v>
      </c>
      <c r="F99">
        <f t="shared" si="21"/>
        <v>1903234.1538289599</v>
      </c>
      <c r="H99" s="12">
        <f t="shared" si="22"/>
        <v>5.635920673444951E-2</v>
      </c>
      <c r="S99" t="s">
        <v>26</v>
      </c>
      <c r="T99" s="13">
        <f t="shared" si="20"/>
        <v>2.6520054257165453E-2</v>
      </c>
      <c r="U99" s="1" t="s">
        <v>27</v>
      </c>
    </row>
    <row r="100" spans="1:21">
      <c r="A100" t="s">
        <v>31</v>
      </c>
      <c r="B100" t="s">
        <v>26</v>
      </c>
      <c r="C100" s="1" t="s">
        <v>27</v>
      </c>
      <c r="D100" s="1">
        <v>6392.8516110192904</v>
      </c>
      <c r="E100" s="12">
        <f>D100/D113</f>
        <v>2.6520054257165453E-2</v>
      </c>
      <c r="F100">
        <f t="shared" si="21"/>
        <v>1169891.8448165301</v>
      </c>
      <c r="S100" t="s">
        <v>34</v>
      </c>
      <c r="T100" s="13">
        <f t="shared" si="20"/>
        <v>2.5809672739698933E-2</v>
      </c>
      <c r="U100" s="1">
        <v>25.31</v>
      </c>
    </row>
    <row r="101" spans="1:21">
      <c r="A101" t="s">
        <v>31</v>
      </c>
      <c r="B101" s="25" t="s">
        <v>34</v>
      </c>
      <c r="C101" s="26">
        <v>25.31</v>
      </c>
      <c r="D101" s="26">
        <v>6221.6089889516097</v>
      </c>
      <c r="E101" s="12">
        <f>D101/D113</f>
        <v>2.5809672739698933E-2</v>
      </c>
      <c r="F101">
        <f t="shared" si="21"/>
        <v>157468.92351036525</v>
      </c>
      <c r="J101" s="4">
        <f>D101+D103+D105+D107+D108</f>
        <v>38452.213892019281</v>
      </c>
      <c r="S101" t="s">
        <v>35</v>
      </c>
      <c r="T101" s="13">
        <f t="shared" si="20"/>
        <v>0.10387762551779847</v>
      </c>
      <c r="U101" s="1" t="s">
        <v>27</v>
      </c>
    </row>
    <row r="102" spans="1:21">
      <c r="A102" t="s">
        <v>31</v>
      </c>
      <c r="B102" t="s">
        <v>35</v>
      </c>
      <c r="C102" s="1" t="s">
        <v>27</v>
      </c>
      <c r="D102" s="1">
        <v>25040.4557698403</v>
      </c>
      <c r="E102" s="12">
        <f>D102/D113</f>
        <v>0.10387762551779847</v>
      </c>
      <c r="F102">
        <f t="shared" si="21"/>
        <v>4582403.4058807753</v>
      </c>
      <c r="S102" t="s">
        <v>28</v>
      </c>
      <c r="T102" s="13">
        <f t="shared" si="20"/>
        <v>4.5600726117823981E-2</v>
      </c>
      <c r="U102" s="1">
        <v>25.31</v>
      </c>
    </row>
    <row r="103" spans="1:21">
      <c r="A103" t="s">
        <v>31</v>
      </c>
      <c r="B103" s="25" t="s">
        <v>28</v>
      </c>
      <c r="C103" s="26">
        <v>25.31</v>
      </c>
      <c r="D103" s="26">
        <v>10992.3860863601</v>
      </c>
      <c r="E103" s="12">
        <f>D103/D113</f>
        <v>4.5600726117823981E-2</v>
      </c>
      <c r="F103">
        <f t="shared" si="21"/>
        <v>278217.2918457741</v>
      </c>
      <c r="S103" t="s">
        <v>9</v>
      </c>
      <c r="T103" s="13">
        <f t="shared" si="20"/>
        <v>6.7150788730600269E-6</v>
      </c>
      <c r="U103" s="1">
        <v>105.64</v>
      </c>
    </row>
    <row r="104" spans="1:21">
      <c r="A104" t="s">
        <v>31</v>
      </c>
      <c r="B104" s="16" t="s">
        <v>9</v>
      </c>
      <c r="C104" s="24">
        <v>105.64</v>
      </c>
      <c r="D104" s="1">
        <v>1.6187185129971799</v>
      </c>
      <c r="E104" s="12">
        <f>D104/D113</f>
        <v>6.7150788730600269E-6</v>
      </c>
      <c r="F104">
        <f t="shared" si="21"/>
        <v>171.00142371302209</v>
      </c>
      <c r="H104" s="12">
        <f>E104</f>
        <v>6.7150788730600269E-6</v>
      </c>
      <c r="S104" t="s">
        <v>23</v>
      </c>
      <c r="T104" s="13">
        <f t="shared" si="20"/>
        <v>3.2052918559707924E-3</v>
      </c>
      <c r="U104" s="1">
        <v>6.55</v>
      </c>
    </row>
    <row r="105" spans="1:21">
      <c r="A105" t="s">
        <v>31</v>
      </c>
      <c r="B105" s="25" t="s">
        <v>23</v>
      </c>
      <c r="C105" s="26">
        <v>6.55</v>
      </c>
      <c r="D105" s="26">
        <v>772.65887190609499</v>
      </c>
      <c r="E105" s="12">
        <f>D105/D113</f>
        <v>3.2052918559707924E-3</v>
      </c>
      <c r="F105">
        <f t="shared" si="21"/>
        <v>5060.9156109849218</v>
      </c>
      <c r="S105" t="s">
        <v>11</v>
      </c>
      <c r="T105" s="13">
        <f t="shared" si="20"/>
        <v>1.4466484224172203E-2</v>
      </c>
      <c r="U105" s="1">
        <v>47.1</v>
      </c>
    </row>
    <row r="106" spans="1:21">
      <c r="A106" t="s">
        <v>31</v>
      </c>
      <c r="B106" s="16" t="s">
        <v>11</v>
      </c>
      <c r="C106" s="24">
        <v>47.1</v>
      </c>
      <c r="D106" s="1">
        <v>3487.2510471314999</v>
      </c>
      <c r="E106" s="12">
        <f>D106/D113</f>
        <v>1.4466484224172203E-2</v>
      </c>
      <c r="F106">
        <f t="shared" si="21"/>
        <v>164249.52431989365</v>
      </c>
      <c r="H106" s="12">
        <f>E106</f>
        <v>1.4466484224172203E-2</v>
      </c>
      <c r="S106" t="s">
        <v>24</v>
      </c>
      <c r="T106" s="13">
        <f t="shared" si="20"/>
        <v>3.2290535394962246E-2</v>
      </c>
      <c r="U106" s="1">
        <v>16.3</v>
      </c>
    </row>
    <row r="107" spans="1:21">
      <c r="A107" t="s">
        <v>31</v>
      </c>
      <c r="B107" s="25" t="s">
        <v>24</v>
      </c>
      <c r="C107" s="26">
        <v>16.3</v>
      </c>
      <c r="D107" s="26">
        <v>7783.8679822679796</v>
      </c>
      <c r="E107" s="12">
        <f>D107/D113</f>
        <v>3.2290535394962246E-2</v>
      </c>
      <c r="F107">
        <f t="shared" si="21"/>
        <v>126877.04811096807</v>
      </c>
      <c r="S107" t="s">
        <v>13</v>
      </c>
      <c r="T107" s="13">
        <f t="shared" si="20"/>
        <v>5.2608629041121131E-2</v>
      </c>
      <c r="U107" s="1">
        <v>24.1</v>
      </c>
    </row>
    <row r="108" spans="1:21">
      <c r="A108" t="s">
        <v>31</v>
      </c>
      <c r="B108" s="25" t="s">
        <v>13</v>
      </c>
      <c r="C108" s="26">
        <v>24.1</v>
      </c>
      <c r="D108" s="26">
        <v>12681.691962533499</v>
      </c>
      <c r="E108" s="12">
        <f>D108/D113</f>
        <v>5.2608629041121131E-2</v>
      </c>
      <c r="F108">
        <f t="shared" si="21"/>
        <v>305628.77629705734</v>
      </c>
      <c r="S108" t="s">
        <v>36</v>
      </c>
      <c r="T108" s="13">
        <f t="shared" si="20"/>
        <v>7.476750753864174E-6</v>
      </c>
      <c r="U108" s="1">
        <v>14.41</v>
      </c>
    </row>
    <row r="109" spans="1:21">
      <c r="A109" t="s">
        <v>31</v>
      </c>
      <c r="B109" s="16" t="s">
        <v>36</v>
      </c>
      <c r="C109" s="24">
        <v>14.41</v>
      </c>
      <c r="D109" s="1">
        <v>1.8023250495091201</v>
      </c>
      <c r="E109" s="12">
        <f>D109/D113</f>
        <v>7.476750753864174E-6</v>
      </c>
      <c r="F109">
        <f t="shared" si="21"/>
        <v>25.971503963426422</v>
      </c>
      <c r="H109" s="12">
        <f>E109</f>
        <v>7.476750753864174E-6</v>
      </c>
      <c r="S109" t="s">
        <v>37</v>
      </c>
      <c r="T109" s="13">
        <f t="shared" si="20"/>
        <v>1.916393908723316E-2</v>
      </c>
      <c r="U109" s="1">
        <v>30.1</v>
      </c>
    </row>
    <row r="110" spans="1:21">
      <c r="A110" t="s">
        <v>31</v>
      </c>
      <c r="B110" s="16" t="s">
        <v>37</v>
      </c>
      <c r="C110" s="24">
        <v>30.1</v>
      </c>
      <c r="D110" s="1">
        <v>4619.6066448164402</v>
      </c>
      <c r="E110" s="12">
        <f>D110/D113</f>
        <v>1.916393908723316E-2</v>
      </c>
      <c r="F110">
        <f t="shared" si="21"/>
        <v>139050.16000897487</v>
      </c>
      <c r="H110" s="12">
        <f>E110</f>
        <v>1.916393908723316E-2</v>
      </c>
      <c r="S110" t="s">
        <v>38</v>
      </c>
      <c r="T110" s="13">
        <f t="shared" si="20"/>
        <v>2.9290462786233482E-3</v>
      </c>
      <c r="U110" s="1">
        <v>3.99</v>
      </c>
    </row>
    <row r="111" spans="1:21">
      <c r="A111" t="s">
        <v>31</v>
      </c>
      <c r="B111" t="s">
        <v>38</v>
      </c>
      <c r="C111" s="1">
        <v>3.99</v>
      </c>
      <c r="D111" s="1">
        <v>706.06786997760503</v>
      </c>
      <c r="E111" s="12">
        <f>D111/D113</f>
        <v>2.9290462786233482E-3</v>
      </c>
      <c r="F111">
        <f t="shared" si="21"/>
        <v>2817.2108012106441</v>
      </c>
      <c r="H111" s="12">
        <f>SUM(H97:H110)</f>
        <v>9.6653472794274484E-2</v>
      </c>
      <c r="I111" s="16">
        <f>H111*100</f>
        <v>9.6653472794274489</v>
      </c>
      <c r="J111" s="16"/>
      <c r="K111" s="16"/>
      <c r="S111" t="s">
        <v>39</v>
      </c>
      <c r="T111" s="13">
        <f t="shared" si="20"/>
        <v>9.2837519006415559E-3</v>
      </c>
      <c r="U111" s="1">
        <v>8.9700000000000006</v>
      </c>
    </row>
    <row r="112" spans="1:21">
      <c r="A112" t="s">
        <v>31</v>
      </c>
      <c r="B112" t="s">
        <v>39</v>
      </c>
      <c r="C112" s="1">
        <v>8.9700000000000006</v>
      </c>
      <c r="D112" s="1">
        <v>2237.91579454571</v>
      </c>
      <c r="E112" s="12">
        <f>D112/D113</f>
        <v>9.2837519006415559E-3</v>
      </c>
      <c r="F112">
        <f t="shared" si="21"/>
        <v>20074.104677075022</v>
      </c>
      <c r="T112" s="1"/>
      <c r="U112" s="1"/>
    </row>
    <row r="113" spans="1:21">
      <c r="D113" s="5">
        <f>SUM(D92:D112)</f>
        <v>241057.25987691016</v>
      </c>
      <c r="E113" s="12">
        <f>SUM(E92:E112)</f>
        <v>1</v>
      </c>
      <c r="F113" s="8">
        <f>SUM(F92:F112)</f>
        <v>29412601.129082747</v>
      </c>
      <c r="G113" s="7">
        <f>F113/D113</f>
        <v>122.01499819628562</v>
      </c>
      <c r="H113" s="7"/>
      <c r="I113" s="7"/>
      <c r="J113" s="7"/>
      <c r="K113" s="7"/>
      <c r="T113" s="1"/>
      <c r="U113" s="1"/>
    </row>
    <row r="114" spans="1:21">
      <c r="A114" t="s">
        <v>31</v>
      </c>
      <c r="B114" t="s">
        <v>10</v>
      </c>
      <c r="D114" s="1">
        <v>2486.4659375600099</v>
      </c>
      <c r="E114" s="12"/>
      <c r="T114" s="1" t="s">
        <v>73</v>
      </c>
      <c r="U114" s="1"/>
    </row>
    <row r="115" spans="1:21">
      <c r="E115" s="12"/>
      <c r="S115" t="s">
        <v>5</v>
      </c>
      <c r="T115" s="13">
        <f>E116</f>
        <v>3.1781306513406278E-2</v>
      </c>
      <c r="U115" s="1">
        <v>112.13</v>
      </c>
    </row>
    <row r="116" spans="1:21">
      <c r="A116" t="s">
        <v>40</v>
      </c>
      <c r="B116" t="s">
        <v>5</v>
      </c>
      <c r="C116" s="1">
        <v>112.13</v>
      </c>
      <c r="D116" s="1">
        <v>4695.6959551692098</v>
      </c>
      <c r="E116" s="12">
        <f>D116/D131</f>
        <v>3.1781306513406278E-2</v>
      </c>
      <c r="F116">
        <f>D116*C116</f>
        <v>526528.38745312346</v>
      </c>
      <c r="S116" t="s">
        <v>6</v>
      </c>
      <c r="T116" s="13">
        <f t="shared" ref="T116:T129" si="23">E117</f>
        <v>1.7984501656504816E-2</v>
      </c>
      <c r="U116" s="1">
        <v>262.68</v>
      </c>
    </row>
    <row r="117" spans="1:21">
      <c r="A117" t="s">
        <v>40</v>
      </c>
      <c r="B117" t="s">
        <v>6</v>
      </c>
      <c r="C117" s="1">
        <v>262.68</v>
      </c>
      <c r="D117" s="1">
        <v>2657.2146003047501</v>
      </c>
      <c r="E117" s="12">
        <f>D117/D131</f>
        <v>1.7984501656504816E-2</v>
      </c>
      <c r="F117">
        <f t="shared" ref="F117:F130" si="24">D117*C117</f>
        <v>697997.13120805181</v>
      </c>
      <c r="S117" t="s">
        <v>32</v>
      </c>
      <c r="T117" s="13">
        <f t="shared" si="23"/>
        <v>1.1910712844193486E-2</v>
      </c>
      <c r="U117" s="1">
        <v>109.69</v>
      </c>
    </row>
    <row r="118" spans="1:21">
      <c r="A118" t="s">
        <v>40</v>
      </c>
      <c r="B118" t="s">
        <v>32</v>
      </c>
      <c r="C118" s="1">
        <v>109.69</v>
      </c>
      <c r="D118" s="1">
        <v>1759.81079009665</v>
      </c>
      <c r="E118" s="12">
        <f>D118/D131</f>
        <v>1.1910712844193486E-2</v>
      </c>
      <c r="F118">
        <f t="shared" si="24"/>
        <v>193033.64556570153</v>
      </c>
      <c r="S118" s="8" t="s">
        <v>7</v>
      </c>
      <c r="T118" s="15">
        <f t="shared" si="23"/>
        <v>0.84828380351279575</v>
      </c>
      <c r="U118" s="5">
        <v>184.64</v>
      </c>
    </row>
    <row r="119" spans="1:21">
      <c r="A119" t="s">
        <v>40</v>
      </c>
      <c r="B119" t="s">
        <v>7</v>
      </c>
      <c r="C119" s="1">
        <v>184.64</v>
      </c>
      <c r="D119" s="1">
        <v>125334.143305604</v>
      </c>
      <c r="E119" s="12">
        <f>D119/D131</f>
        <v>0.84828380351279575</v>
      </c>
      <c r="F119">
        <f t="shared" si="24"/>
        <v>23141696.21994672</v>
      </c>
      <c r="S119" t="s">
        <v>21</v>
      </c>
      <c r="T119" s="13">
        <f t="shared" si="23"/>
        <v>5.2078853667507623E-4</v>
      </c>
      <c r="U119" s="1">
        <v>140.09</v>
      </c>
    </row>
    <row r="120" spans="1:21">
      <c r="A120" t="s">
        <v>40</v>
      </c>
      <c r="B120" s="16" t="s">
        <v>21</v>
      </c>
      <c r="C120" s="24">
        <v>140.09</v>
      </c>
      <c r="D120" s="1">
        <v>76.946636040028096</v>
      </c>
      <c r="E120" s="12">
        <f>D120/D131</f>
        <v>5.2078853667507623E-4</v>
      </c>
      <c r="F120">
        <f t="shared" si="24"/>
        <v>10779.454242847536</v>
      </c>
      <c r="H120" s="12">
        <f>E120</f>
        <v>5.2078853667507623E-4</v>
      </c>
      <c r="S120" t="s">
        <v>8</v>
      </c>
      <c r="T120" s="13">
        <f t="shared" si="23"/>
        <v>3.9561215815405544E-3</v>
      </c>
      <c r="U120" s="1">
        <v>140.09</v>
      </c>
    </row>
    <row r="121" spans="1:21">
      <c r="A121" t="s">
        <v>40</v>
      </c>
      <c r="B121" s="16" t="s">
        <v>8</v>
      </c>
      <c r="C121" s="24">
        <v>140.09</v>
      </c>
      <c r="D121" s="1">
        <v>584.51794927818298</v>
      </c>
      <c r="E121" s="12">
        <f>D121/D131</f>
        <v>3.9561215815405544E-3</v>
      </c>
      <c r="F121">
        <f t="shared" si="24"/>
        <v>81885.119514380654</v>
      </c>
      <c r="H121" s="12">
        <f>E121</f>
        <v>3.9561215815405544E-3</v>
      </c>
      <c r="S121" t="s">
        <v>9</v>
      </c>
      <c r="T121" s="13">
        <f t="shared" si="23"/>
        <v>2.7069508484311566E-4</v>
      </c>
      <c r="U121" s="1">
        <v>105.64</v>
      </c>
    </row>
    <row r="122" spans="1:21">
      <c r="A122" t="s">
        <v>40</v>
      </c>
      <c r="B122" s="16" t="s">
        <v>9</v>
      </c>
      <c r="C122" s="24">
        <v>105.64</v>
      </c>
      <c r="D122" s="1">
        <v>39.995266224999803</v>
      </c>
      <c r="E122" s="12">
        <f>D122/D131</f>
        <v>2.7069508484311566E-4</v>
      </c>
      <c r="F122">
        <f t="shared" si="24"/>
        <v>4225.0999240089795</v>
      </c>
      <c r="H122" s="12">
        <f>E122</f>
        <v>2.7069508484311566E-4</v>
      </c>
      <c r="S122" t="s">
        <v>23</v>
      </c>
      <c r="T122" s="13">
        <f t="shared" si="23"/>
        <v>4.8600108661180038E-6</v>
      </c>
      <c r="U122" s="1">
        <v>6.55</v>
      </c>
    </row>
    <row r="123" spans="1:21">
      <c r="A123" t="s">
        <v>40</v>
      </c>
      <c r="B123" s="25" t="s">
        <v>23</v>
      </c>
      <c r="C123" s="26">
        <v>6.55</v>
      </c>
      <c r="D123" s="26">
        <v>0.71806781626432203</v>
      </c>
      <c r="E123" s="12">
        <f>D123/D131</f>
        <v>4.8600108661180038E-6</v>
      </c>
      <c r="F123">
        <f t="shared" si="24"/>
        <v>4.703344196531309</v>
      </c>
      <c r="S123" t="s">
        <v>11</v>
      </c>
      <c r="T123" s="13">
        <f t="shared" si="23"/>
        <v>8.2474706856607433E-3</v>
      </c>
      <c r="U123" s="1">
        <v>47.1</v>
      </c>
    </row>
    <row r="124" spans="1:21">
      <c r="A124" t="s">
        <v>40</v>
      </c>
      <c r="B124" s="16" t="s">
        <v>11</v>
      </c>
      <c r="C124" s="24">
        <v>47.1</v>
      </c>
      <c r="D124" s="1">
        <v>1218.5658485341801</v>
      </c>
      <c r="E124" s="12">
        <f>D124/D131</f>
        <v>8.2474706856607433E-3</v>
      </c>
      <c r="F124">
        <f t="shared" si="24"/>
        <v>57394.451465959886</v>
      </c>
      <c r="H124" s="12">
        <f>E124</f>
        <v>8.2474706856607433E-3</v>
      </c>
      <c r="S124" t="s">
        <v>12</v>
      </c>
      <c r="T124" s="13">
        <f t="shared" si="23"/>
        <v>1.230283534169364E-2</v>
      </c>
      <c r="U124" s="1">
        <v>77.8</v>
      </c>
    </row>
    <row r="125" spans="1:21">
      <c r="A125" t="s">
        <v>40</v>
      </c>
      <c r="B125" s="16" t="s">
        <v>12</v>
      </c>
      <c r="C125" s="24">
        <v>77.8</v>
      </c>
      <c r="D125" s="1">
        <v>1817.7469867934601</v>
      </c>
      <c r="E125" s="12">
        <f>D125/D131</f>
        <v>1.230283534169364E-2</v>
      </c>
      <c r="F125">
        <f t="shared" si="24"/>
        <v>141420.71557253119</v>
      </c>
      <c r="H125" s="12">
        <f>E125</f>
        <v>1.230283534169364E-2</v>
      </c>
      <c r="S125" t="s">
        <v>24</v>
      </c>
      <c r="T125" s="13">
        <f t="shared" si="23"/>
        <v>1.35851687095161E-2</v>
      </c>
      <c r="U125" s="1">
        <v>16.3</v>
      </c>
    </row>
    <row r="126" spans="1:21">
      <c r="A126" t="s">
        <v>40</v>
      </c>
      <c r="B126" s="25" t="s">
        <v>24</v>
      </c>
      <c r="C126" s="26">
        <v>16.3</v>
      </c>
      <c r="D126" s="26">
        <v>2007.21206136245</v>
      </c>
      <c r="E126" s="12">
        <f>D126/D131</f>
        <v>1.35851687095161E-2</v>
      </c>
      <c r="F126">
        <f t="shared" si="24"/>
        <v>32717.556600207936</v>
      </c>
      <c r="S126" t="s">
        <v>13</v>
      </c>
      <c r="T126" s="13">
        <f t="shared" si="23"/>
        <v>4.1345493797147408E-2</v>
      </c>
      <c r="U126" s="1">
        <v>24.1</v>
      </c>
    </row>
    <row r="127" spans="1:21">
      <c r="A127" t="s">
        <v>40</v>
      </c>
      <c r="B127" s="25" t="s">
        <v>13</v>
      </c>
      <c r="C127" s="26">
        <v>24.1</v>
      </c>
      <c r="D127" s="26">
        <v>6108.8070091090303</v>
      </c>
      <c r="E127" s="12">
        <f>D127/D131</f>
        <v>4.1345493797147408E-2</v>
      </c>
      <c r="F127">
        <f t="shared" si="24"/>
        <v>147222.24891952763</v>
      </c>
      <c r="S127" t="s">
        <v>37</v>
      </c>
      <c r="T127" s="13">
        <f t="shared" si="23"/>
        <v>1.7966698885346242E-3</v>
      </c>
      <c r="U127" s="1">
        <v>30.1</v>
      </c>
    </row>
    <row r="128" spans="1:21">
      <c r="A128" t="s">
        <v>40</v>
      </c>
      <c r="B128" s="16" t="s">
        <v>37</v>
      </c>
      <c r="C128" s="24">
        <v>30.1</v>
      </c>
      <c r="D128" s="1">
        <v>265.45842364307902</v>
      </c>
      <c r="E128" s="12">
        <f>D128/D131</f>
        <v>1.7966698885346242E-3</v>
      </c>
      <c r="F128">
        <f t="shared" si="24"/>
        <v>7990.2985516566787</v>
      </c>
      <c r="H128" s="12">
        <f>E128</f>
        <v>1.7966698885346242E-3</v>
      </c>
      <c r="S128" t="s">
        <v>38</v>
      </c>
      <c r="T128" s="13">
        <f t="shared" si="23"/>
        <v>1.6018279712316391E-3</v>
      </c>
      <c r="U128" s="1">
        <v>3.99</v>
      </c>
    </row>
    <row r="129" spans="1:21">
      <c r="A129" t="s">
        <v>40</v>
      </c>
      <c r="B129" t="s">
        <v>38</v>
      </c>
      <c r="C129" s="1">
        <v>3.99</v>
      </c>
      <c r="D129" s="1">
        <v>236.670481819759</v>
      </c>
      <c r="E129" s="12">
        <f>D129/D131</f>
        <v>1.6018279712316391E-3</v>
      </c>
      <c r="F129">
        <f t="shared" si="24"/>
        <v>944.31522246083853</v>
      </c>
      <c r="H129" s="12">
        <f>SUM(H120:H128)</f>
        <v>2.7094581118947754E-2</v>
      </c>
      <c r="I129" s="16">
        <f>H129*100</f>
        <v>2.7094581118947754</v>
      </c>
      <c r="J129" s="16"/>
      <c r="K129" s="16"/>
      <c r="S129" t="s">
        <v>39</v>
      </c>
      <c r="T129" s="13">
        <f t="shared" si="23"/>
        <v>6.4077438653907309E-3</v>
      </c>
      <c r="U129" s="1">
        <v>8.9700000000000006</v>
      </c>
    </row>
    <row r="130" spans="1:21">
      <c r="A130" t="s">
        <v>40</v>
      </c>
      <c r="B130" t="s">
        <v>39</v>
      </c>
      <c r="C130" s="1">
        <v>8.9700000000000006</v>
      </c>
      <c r="D130" s="1">
        <v>946.74575250023895</v>
      </c>
      <c r="E130" s="12">
        <f>D130/D131</f>
        <v>6.4077438653907309E-3</v>
      </c>
      <c r="F130">
        <f t="shared" si="24"/>
        <v>8492.3093999271441</v>
      </c>
      <c r="T130" s="13"/>
      <c r="U130" s="1"/>
    </row>
    <row r="131" spans="1:21">
      <c r="D131" s="5">
        <f>SUM(D116:D130)</f>
        <v>147750.24913429626</v>
      </c>
      <c r="E131" s="12">
        <f>SUM(E116:E130)</f>
        <v>1</v>
      </c>
      <c r="F131" s="8">
        <f>SUM(F116:F130)</f>
        <v>25052331.656931307</v>
      </c>
      <c r="G131" s="7">
        <f>F131/D131</f>
        <v>169.5586423963334</v>
      </c>
      <c r="H131" s="7"/>
      <c r="I131" s="7"/>
      <c r="J131" s="7"/>
      <c r="K131" s="7"/>
      <c r="T131" s="13"/>
      <c r="U131" s="1"/>
    </row>
    <row r="132" spans="1:21">
      <c r="A132" t="s">
        <v>40</v>
      </c>
      <c r="B132" t="s">
        <v>10</v>
      </c>
      <c r="D132" s="1">
        <v>519.45834809497796</v>
      </c>
      <c r="E132" s="12"/>
      <c r="T132" s="13" t="s">
        <v>74</v>
      </c>
      <c r="U132" s="1"/>
    </row>
    <row r="133" spans="1:21">
      <c r="E133" s="12"/>
      <c r="S133" t="s">
        <v>15</v>
      </c>
      <c r="T133" s="13">
        <f>E134</f>
        <v>1.5695561103740301E-4</v>
      </c>
      <c r="U133" s="1">
        <v>141.81</v>
      </c>
    </row>
    <row r="134" spans="1:21">
      <c r="A134" t="s">
        <v>41</v>
      </c>
      <c r="B134" t="s">
        <v>15</v>
      </c>
      <c r="C134" s="1">
        <v>141.81</v>
      </c>
      <c r="D134" s="1">
        <v>41.876066739051197</v>
      </c>
      <c r="E134" s="12">
        <f>D134/D148</f>
        <v>1.5695561103740301E-4</v>
      </c>
      <c r="F134">
        <f>D134*C134</f>
        <v>5938.44502426485</v>
      </c>
      <c r="S134" t="s">
        <v>4</v>
      </c>
      <c r="T134" s="13">
        <f t="shared" ref="T134:T146" si="25">E135</f>
        <v>3.1760023838574626E-3</v>
      </c>
      <c r="U134" s="1">
        <v>169.49</v>
      </c>
    </row>
    <row r="135" spans="1:21">
      <c r="A135" t="s">
        <v>41</v>
      </c>
      <c r="B135" t="s">
        <v>4</v>
      </c>
      <c r="C135" s="1">
        <v>169.49</v>
      </c>
      <c r="D135" s="1">
        <v>847.36370309250594</v>
      </c>
      <c r="E135" s="12">
        <f>D135/D148</f>
        <v>3.1760023838574626E-3</v>
      </c>
      <c r="F135">
        <f t="shared" ref="F135:F147" si="26">D135*C135</f>
        <v>143619.67403714883</v>
      </c>
      <c r="S135" t="s">
        <v>5</v>
      </c>
      <c r="T135" s="13">
        <f t="shared" si="25"/>
        <v>1.4617348651678715E-2</v>
      </c>
      <c r="U135" s="1">
        <v>146.44999999999999</v>
      </c>
    </row>
    <row r="136" spans="1:21">
      <c r="A136" t="s">
        <v>41</v>
      </c>
      <c r="B136" t="s">
        <v>5</v>
      </c>
      <c r="C136" s="1">
        <v>146.44999999999999</v>
      </c>
      <c r="D136" s="1">
        <v>3899.9374641012901</v>
      </c>
      <c r="E136" s="12">
        <f>D136/D148</f>
        <v>1.4617348651678715E-2</v>
      </c>
      <c r="F136">
        <f t="shared" si="26"/>
        <v>571145.84161763394</v>
      </c>
      <c r="S136" t="s">
        <v>6</v>
      </c>
      <c r="T136" s="13">
        <f t="shared" si="25"/>
        <v>4.0916449580221816E-2</v>
      </c>
      <c r="U136" s="1">
        <v>174.03</v>
      </c>
    </row>
    <row r="137" spans="1:21">
      <c r="A137" t="s">
        <v>41</v>
      </c>
      <c r="B137" t="s">
        <v>6</v>
      </c>
      <c r="C137" s="1">
        <v>174.03</v>
      </c>
      <c r="D137" s="1">
        <v>10916.589486807699</v>
      </c>
      <c r="E137" s="12">
        <f>D137/D148</f>
        <v>4.0916449580221816E-2</v>
      </c>
      <c r="F137">
        <f t="shared" si="26"/>
        <v>1899814.068389144</v>
      </c>
      <c r="S137" s="8" t="s">
        <v>17</v>
      </c>
      <c r="T137" s="15">
        <f t="shared" si="25"/>
        <v>0.4779693869161451</v>
      </c>
      <c r="U137" s="5">
        <v>149.54</v>
      </c>
    </row>
    <row r="138" spans="1:21">
      <c r="A138" t="s">
        <v>41</v>
      </c>
      <c r="B138" t="s">
        <v>17</v>
      </c>
      <c r="C138" s="1">
        <v>149.54</v>
      </c>
      <c r="D138" s="1">
        <v>127523.175587231</v>
      </c>
      <c r="E138" s="12">
        <f>D138/D148</f>
        <v>0.4779693869161451</v>
      </c>
      <c r="F138">
        <f t="shared" si="26"/>
        <v>19069815.677314524</v>
      </c>
      <c r="S138" s="8" t="s">
        <v>7</v>
      </c>
      <c r="T138" s="15">
        <f t="shared" si="25"/>
        <v>0.40554252357539627</v>
      </c>
      <c r="U138" s="5">
        <v>171.21</v>
      </c>
    </row>
    <row r="139" spans="1:21">
      <c r="A139" t="s">
        <v>41</v>
      </c>
      <c r="B139" t="s">
        <v>7</v>
      </c>
      <c r="C139" s="1">
        <v>171.21</v>
      </c>
      <c r="D139" s="1">
        <v>108199.54553086701</v>
      </c>
      <c r="E139" s="12">
        <f>D139/D148</f>
        <v>0.40554252357539627</v>
      </c>
      <c r="F139">
        <f t="shared" si="26"/>
        <v>18524844.19033974</v>
      </c>
      <c r="S139" t="s">
        <v>26</v>
      </c>
      <c r="T139" s="13">
        <f t="shared" si="25"/>
        <v>6.3631602004360872E-6</v>
      </c>
      <c r="U139" s="1">
        <v>262.99</v>
      </c>
    </row>
    <row r="140" spans="1:21">
      <c r="A140" t="s">
        <v>41</v>
      </c>
      <c r="B140" t="s">
        <v>26</v>
      </c>
      <c r="C140" s="1">
        <v>262.99</v>
      </c>
      <c r="D140" s="1">
        <v>1.6977036976475901</v>
      </c>
      <c r="E140" s="12">
        <f>D140/D148</f>
        <v>6.3631602004360872E-6</v>
      </c>
      <c r="F140">
        <f t="shared" si="26"/>
        <v>446.47909544433975</v>
      </c>
      <c r="S140" t="s">
        <v>35</v>
      </c>
      <c r="T140" s="13">
        <f t="shared" si="25"/>
        <v>4.0039320277888637E-4</v>
      </c>
      <c r="U140" s="1">
        <v>262.99</v>
      </c>
    </row>
    <row r="141" spans="1:21">
      <c r="A141" t="s">
        <v>41</v>
      </c>
      <c r="B141" t="s">
        <v>35</v>
      </c>
      <c r="C141" s="1">
        <v>262.99</v>
      </c>
      <c r="D141" s="1">
        <v>106.825696581408</v>
      </c>
      <c r="E141" s="12">
        <f>D141/D148</f>
        <v>4.0039320277888637E-4</v>
      </c>
      <c r="F141">
        <f t="shared" si="26"/>
        <v>28094.089943944491</v>
      </c>
      <c r="S141" t="s">
        <v>28</v>
      </c>
      <c r="T141" s="13">
        <f t="shared" si="25"/>
        <v>6.380146179341457E-4</v>
      </c>
      <c r="U141" s="1">
        <v>25.31</v>
      </c>
    </row>
    <row r="142" spans="1:21">
      <c r="A142" t="s">
        <v>41</v>
      </c>
      <c r="B142" s="25" t="s">
        <v>28</v>
      </c>
      <c r="C142" s="26">
        <v>25.31</v>
      </c>
      <c r="D142" s="26">
        <v>170.22355903373</v>
      </c>
      <c r="E142" s="12">
        <f>D142/D148</f>
        <v>6.380146179341457E-4</v>
      </c>
      <c r="F142">
        <f t="shared" si="26"/>
        <v>4308.3582791437057</v>
      </c>
      <c r="S142" t="s">
        <v>9</v>
      </c>
      <c r="T142" s="13">
        <f t="shared" si="25"/>
        <v>2.8066458800759711E-2</v>
      </c>
      <c r="U142" s="1">
        <v>105.64</v>
      </c>
    </row>
    <row r="143" spans="1:21">
      <c r="A143" t="s">
        <v>41</v>
      </c>
      <c r="B143" s="16" t="s">
        <v>9</v>
      </c>
      <c r="C143" s="24">
        <v>105.64</v>
      </c>
      <c r="D143" s="1">
        <v>7488.1865904708802</v>
      </c>
      <c r="E143" s="12">
        <f>D143/D148</f>
        <v>2.8066458800759711E-2</v>
      </c>
      <c r="F143">
        <f t="shared" si="26"/>
        <v>791052.03141734377</v>
      </c>
      <c r="H143" s="12">
        <f>E143</f>
        <v>2.8066458800759711E-2</v>
      </c>
      <c r="S143" t="s">
        <v>23</v>
      </c>
      <c r="T143" s="13">
        <f t="shared" si="25"/>
        <v>6.4397484824043244E-5</v>
      </c>
      <c r="U143" s="1">
        <v>6.55</v>
      </c>
    </row>
    <row r="144" spans="1:21">
      <c r="A144" t="s">
        <v>41</v>
      </c>
      <c r="B144" s="25" t="s">
        <v>23</v>
      </c>
      <c r="C144" s="26">
        <v>6.55</v>
      </c>
      <c r="D144" s="26">
        <v>17.1813760240533</v>
      </c>
      <c r="E144" s="12">
        <f>D144/D148</f>
        <v>6.4397484824043244E-5</v>
      </c>
      <c r="F144">
        <f t="shared" si="26"/>
        <v>112.53801295754911</v>
      </c>
      <c r="S144" t="s">
        <v>11</v>
      </c>
      <c r="T144" s="13">
        <f t="shared" si="25"/>
        <v>5.552951288830012E-4</v>
      </c>
      <c r="U144" s="1">
        <v>47.1</v>
      </c>
    </row>
    <row r="145" spans="1:21">
      <c r="A145" t="s">
        <v>41</v>
      </c>
      <c r="B145" s="16" t="s">
        <v>11</v>
      </c>
      <c r="C145" s="24">
        <v>47.1</v>
      </c>
      <c r="D145" s="1">
        <v>148.153836127803</v>
      </c>
      <c r="E145" s="12">
        <f>D145/D148</f>
        <v>5.552951288830012E-4</v>
      </c>
      <c r="F145">
        <f t="shared" si="26"/>
        <v>6978.0456816195219</v>
      </c>
      <c r="H145" s="12">
        <f>E145</f>
        <v>5.552951288830012E-4</v>
      </c>
      <c r="S145" t="s">
        <v>12</v>
      </c>
      <c r="T145" s="13">
        <f t="shared" si="25"/>
        <v>1.1499085843030346E-2</v>
      </c>
      <c r="U145" s="1">
        <v>77.8</v>
      </c>
    </row>
    <row r="146" spans="1:21">
      <c r="A146" t="s">
        <v>41</v>
      </c>
      <c r="B146" s="16" t="s">
        <v>12</v>
      </c>
      <c r="C146" s="24">
        <v>77.8</v>
      </c>
      <c r="D146" s="1">
        <v>3067.97879360978</v>
      </c>
      <c r="E146" s="12">
        <f>D146/D148</f>
        <v>1.1499085843030346E-2</v>
      </c>
      <c r="F146">
        <f t="shared" si="26"/>
        <v>238688.75014284087</v>
      </c>
      <c r="H146" s="12">
        <f>E146</f>
        <v>1.1499085843030346E-2</v>
      </c>
      <c r="S146" t="s">
        <v>13</v>
      </c>
      <c r="T146" s="13">
        <f t="shared" si="25"/>
        <v>1.6391325043252438E-2</v>
      </c>
      <c r="U146" s="1">
        <v>24.1</v>
      </c>
    </row>
    <row r="147" spans="1:21">
      <c r="A147" t="s">
        <v>41</v>
      </c>
      <c r="B147" s="25" t="s">
        <v>13</v>
      </c>
      <c r="C147" s="26">
        <v>24.1</v>
      </c>
      <c r="D147" s="26">
        <v>4373.2378658902999</v>
      </c>
      <c r="E147" s="12">
        <f>D147/D148</f>
        <v>1.6391325043252438E-2</v>
      </c>
      <c r="F147">
        <f t="shared" si="26"/>
        <v>105395.03256795624</v>
      </c>
      <c r="H147" s="12">
        <f>SUM(H143:H146)</f>
        <v>4.0120839772673056E-2</v>
      </c>
      <c r="I147" s="16">
        <f>H147*100</f>
        <v>4.0120839772673058</v>
      </c>
      <c r="J147" s="16"/>
      <c r="K147" s="16"/>
      <c r="T147" s="13"/>
      <c r="U147" s="1"/>
    </row>
    <row r="148" spans="1:21">
      <c r="D148" s="5">
        <f>SUM(D134:D147)</f>
        <v>266801.97326027422</v>
      </c>
      <c r="E148" s="12">
        <f>D148/D148</f>
        <v>1</v>
      </c>
      <c r="F148" s="8">
        <f>SUM(F134:F147)</f>
        <v>41390253.221863709</v>
      </c>
      <c r="G148" s="7">
        <f>F148/D148</f>
        <v>155.13473426032775</v>
      </c>
      <c r="H148" s="7"/>
      <c r="I148" s="7"/>
      <c r="J148" s="7"/>
      <c r="K148" s="7"/>
      <c r="T148" s="13"/>
      <c r="U148" s="1"/>
    </row>
    <row r="149" spans="1:21">
      <c r="A149" t="s">
        <v>41</v>
      </c>
      <c r="B149" t="s">
        <v>10</v>
      </c>
      <c r="D149" s="1">
        <v>28383.944400026201</v>
      </c>
      <c r="E149" s="12"/>
      <c r="T149" s="13" t="s">
        <v>75</v>
      </c>
      <c r="U149" s="1"/>
    </row>
    <row r="150" spans="1:21">
      <c r="E150" s="12"/>
      <c r="S150" t="s">
        <v>5</v>
      </c>
      <c r="T150" s="13">
        <f>E151</f>
        <v>0.19943711608458081</v>
      </c>
      <c r="U150" s="1">
        <v>158.19999999999999</v>
      </c>
    </row>
    <row r="151" spans="1:21">
      <c r="A151" t="s">
        <v>42</v>
      </c>
      <c r="B151" t="s">
        <v>5</v>
      </c>
      <c r="C151" s="1">
        <v>158.19999999999999</v>
      </c>
      <c r="D151" s="1">
        <v>14424.5463914747</v>
      </c>
      <c r="E151" s="12">
        <f>D151/D157</f>
        <v>0.19943711608458081</v>
      </c>
      <c r="F151">
        <f>D151*C151</f>
        <v>2281963.2391312975</v>
      </c>
      <c r="S151" t="s">
        <v>32</v>
      </c>
      <c r="T151" s="13">
        <f t="shared" ref="T151:T155" si="27">E152</f>
        <v>4.838664494888097E-3</v>
      </c>
      <c r="U151" s="1">
        <v>83.74</v>
      </c>
    </row>
    <row r="152" spans="1:21">
      <c r="A152" t="s">
        <v>42</v>
      </c>
      <c r="B152" t="s">
        <v>32</v>
      </c>
      <c r="C152" s="1">
        <v>83.74</v>
      </c>
      <c r="D152" s="1">
        <v>349.96264411331902</v>
      </c>
      <c r="E152" s="12">
        <f>D152/D157</f>
        <v>4.838664494888097E-3</v>
      </c>
      <c r="F152">
        <f t="shared" ref="F152:F156" si="28">D152*C152</f>
        <v>29305.871818049334</v>
      </c>
      <c r="S152" t="s">
        <v>7</v>
      </c>
      <c r="T152" s="13">
        <f t="shared" si="27"/>
        <v>0.27198629293994003</v>
      </c>
      <c r="U152" s="1">
        <v>144.81</v>
      </c>
    </row>
    <row r="153" spans="1:21">
      <c r="A153" t="s">
        <v>42</v>
      </c>
      <c r="B153" t="s">
        <v>7</v>
      </c>
      <c r="C153" s="1">
        <v>144.81</v>
      </c>
      <c r="D153" s="1">
        <v>19671.759085673599</v>
      </c>
      <c r="E153" s="12">
        <f>D153/D157</f>
        <v>0.27198629293994003</v>
      </c>
      <c r="F153">
        <f t="shared" si="28"/>
        <v>2848667.4331963938</v>
      </c>
      <c r="S153" t="s">
        <v>26</v>
      </c>
      <c r="T153" s="13">
        <f t="shared" si="27"/>
        <v>4.0884949441205416E-2</v>
      </c>
      <c r="U153" s="1">
        <v>114.31</v>
      </c>
    </row>
    <row r="154" spans="1:21">
      <c r="A154" t="s">
        <v>42</v>
      </c>
      <c r="B154" t="s">
        <v>26</v>
      </c>
      <c r="C154" s="1">
        <v>114.31</v>
      </c>
      <c r="D154" s="1">
        <v>2957.05664775886</v>
      </c>
      <c r="E154" s="12">
        <f>D154/D157</f>
        <v>4.0884949441205416E-2</v>
      </c>
      <c r="F154">
        <f t="shared" si="28"/>
        <v>338021.14540531527</v>
      </c>
      <c r="S154" s="8" t="s">
        <v>35</v>
      </c>
      <c r="T154" s="15">
        <f t="shared" si="27"/>
        <v>0.4803300003449813</v>
      </c>
      <c r="U154" s="5">
        <v>114.31</v>
      </c>
    </row>
    <row r="155" spans="1:21">
      <c r="A155" t="s">
        <v>42</v>
      </c>
      <c r="B155" t="s">
        <v>35</v>
      </c>
      <c r="C155" s="1">
        <v>114.31</v>
      </c>
      <c r="D155" s="1">
        <v>34740.486170361903</v>
      </c>
      <c r="E155" s="12">
        <f>D155/D157</f>
        <v>0.4803300003449813</v>
      </c>
      <c r="F155">
        <f t="shared" si="28"/>
        <v>3971184.9741340689</v>
      </c>
      <c r="S155" t="s">
        <v>23</v>
      </c>
      <c r="T155" s="13">
        <f t="shared" si="27"/>
        <v>2.522976694404325E-3</v>
      </c>
      <c r="U155" s="1">
        <v>6.55</v>
      </c>
    </row>
    <row r="156" spans="1:21">
      <c r="A156" t="s">
        <v>42</v>
      </c>
      <c r="B156" s="25" t="s">
        <v>23</v>
      </c>
      <c r="C156" s="26">
        <v>6.55</v>
      </c>
      <c r="D156" s="26">
        <v>182.47754022681801</v>
      </c>
      <c r="E156" s="12">
        <f>D156/D157</f>
        <v>2.522976694404325E-3</v>
      </c>
      <c r="F156">
        <f t="shared" si="28"/>
        <v>1195.227888485658</v>
      </c>
      <c r="I156" s="16">
        <v>0</v>
      </c>
      <c r="J156" s="16"/>
      <c r="K156" s="16"/>
      <c r="T156" s="13"/>
      <c r="U156" s="1"/>
    </row>
    <row r="157" spans="1:21">
      <c r="D157" s="5">
        <f>SUM(D151:D156)</f>
        <v>72326.288479609197</v>
      </c>
      <c r="E157" s="12">
        <f>SUM(E151:E156)</f>
        <v>1</v>
      </c>
      <c r="F157" s="8">
        <f>SUM(F151:F156)</f>
        <v>9470337.8915736098</v>
      </c>
      <c r="G157" s="7">
        <f>F157/D157</f>
        <v>130.93908301742266</v>
      </c>
      <c r="H157" s="7"/>
      <c r="I157" s="7"/>
      <c r="J157" s="7"/>
      <c r="K157" s="7"/>
      <c r="T157" s="1"/>
      <c r="U157" s="1"/>
    </row>
    <row r="158" spans="1:21">
      <c r="A158" t="s">
        <v>42</v>
      </c>
      <c r="B158" t="s">
        <v>10</v>
      </c>
      <c r="D158" s="1">
        <v>882.21137798780603</v>
      </c>
      <c r="E158" s="12"/>
      <c r="T158" s="1" t="s">
        <v>76</v>
      </c>
      <c r="U158" s="1"/>
    </row>
    <row r="159" spans="1:21">
      <c r="E159" s="12"/>
      <c r="S159" t="s">
        <v>15</v>
      </c>
      <c r="T159" s="13">
        <f>E160</f>
        <v>8.9989310757866744E-2</v>
      </c>
      <c r="U159" s="1">
        <v>144.32</v>
      </c>
    </row>
    <row r="160" spans="1:21">
      <c r="A160" t="s">
        <v>43</v>
      </c>
      <c r="B160" t="s">
        <v>15</v>
      </c>
      <c r="C160" s="1">
        <v>144.32</v>
      </c>
      <c r="D160" s="1">
        <v>16098.885468571199</v>
      </c>
      <c r="E160" s="12">
        <f>D160/D168</f>
        <v>8.9989310757866744E-2</v>
      </c>
      <c r="F160">
        <f>D160*C160</f>
        <v>2323391.1508241952</v>
      </c>
      <c r="S160" s="8" t="s">
        <v>4</v>
      </c>
      <c r="T160" s="15">
        <f t="shared" ref="T160:T166" si="29">E161</f>
        <v>0.63463652032081619</v>
      </c>
      <c r="U160" s="5">
        <v>150.69</v>
      </c>
    </row>
    <row r="161" spans="1:21">
      <c r="A161" t="s">
        <v>43</v>
      </c>
      <c r="B161" t="s">
        <v>4</v>
      </c>
      <c r="C161" s="1">
        <v>150.69</v>
      </c>
      <c r="D161" s="1">
        <v>113535.047315875</v>
      </c>
      <c r="E161" s="12">
        <f>D161/D168</f>
        <v>0.63463652032081619</v>
      </c>
      <c r="F161">
        <f t="shared" ref="F161:F167" si="30">D161*C161</f>
        <v>17108596.280029204</v>
      </c>
      <c r="S161" t="s">
        <v>5</v>
      </c>
      <c r="T161" s="13">
        <f t="shared" si="29"/>
        <v>2.0849645955497605E-2</v>
      </c>
      <c r="U161" s="1">
        <v>116.14</v>
      </c>
    </row>
    <row r="162" spans="1:21">
      <c r="A162" t="s">
        <v>43</v>
      </c>
      <c r="B162" t="s">
        <v>5</v>
      </c>
      <c r="C162" s="1">
        <v>116.14</v>
      </c>
      <c r="D162" s="1">
        <v>3729.9548076433298</v>
      </c>
      <c r="E162" s="12">
        <f>D162/D168</f>
        <v>2.0849645955497605E-2</v>
      </c>
      <c r="F162">
        <f t="shared" si="30"/>
        <v>433196.95135969634</v>
      </c>
      <c r="S162" t="s">
        <v>6</v>
      </c>
      <c r="T162" s="13">
        <f t="shared" si="29"/>
        <v>2.5468555107267782E-2</v>
      </c>
      <c r="U162" s="1">
        <v>164.35</v>
      </c>
    </row>
    <row r="163" spans="1:21">
      <c r="A163" t="s">
        <v>43</v>
      </c>
      <c r="B163" t="s">
        <v>6</v>
      </c>
      <c r="C163" s="1">
        <v>164.35</v>
      </c>
      <c r="D163" s="1">
        <v>4556.2672751780701</v>
      </c>
      <c r="E163" s="12">
        <f>D163/D168</f>
        <v>2.5468555107267782E-2</v>
      </c>
      <c r="F163">
        <f t="shared" si="30"/>
        <v>748822.52667551581</v>
      </c>
      <c r="S163" t="s">
        <v>17</v>
      </c>
      <c r="T163" s="13">
        <f t="shared" si="29"/>
        <v>0.22546551827054129</v>
      </c>
      <c r="U163" s="1">
        <v>157.41999999999999</v>
      </c>
    </row>
    <row r="164" spans="1:21">
      <c r="A164" t="s">
        <v>43</v>
      </c>
      <c r="B164" t="s">
        <v>17</v>
      </c>
      <c r="C164" s="1">
        <v>157.41999999999999</v>
      </c>
      <c r="D164" s="1">
        <v>40335.274547396002</v>
      </c>
      <c r="E164" s="12">
        <f>D164/D168</f>
        <v>0.22546551827054129</v>
      </c>
      <c r="F164">
        <f t="shared" si="30"/>
        <v>6349578.9192510778</v>
      </c>
      <c r="S164" t="s">
        <v>7</v>
      </c>
      <c r="T164" s="13">
        <f t="shared" si="29"/>
        <v>2.0999532143376118E-3</v>
      </c>
      <c r="U164" s="1">
        <v>161.84</v>
      </c>
    </row>
    <row r="165" spans="1:21">
      <c r="A165" t="s">
        <v>43</v>
      </c>
      <c r="B165" t="s">
        <v>7</v>
      </c>
      <c r="C165" s="1">
        <v>161.84</v>
      </c>
      <c r="D165" s="1">
        <v>375.676910982717</v>
      </c>
      <c r="E165" s="12">
        <f>D165/D168</f>
        <v>2.0999532143376118E-3</v>
      </c>
      <c r="F165">
        <f t="shared" si="30"/>
        <v>60799.551273442921</v>
      </c>
      <c r="S165" t="s">
        <v>34</v>
      </c>
      <c r="T165" s="13">
        <f t="shared" si="29"/>
        <v>1.272120714719528E-3</v>
      </c>
      <c r="U165" s="1">
        <v>25.31</v>
      </c>
    </row>
    <row r="166" spans="1:21">
      <c r="A166" t="s">
        <v>43</v>
      </c>
      <c r="B166" s="25" t="s">
        <v>34</v>
      </c>
      <c r="C166" s="26">
        <v>25.31</v>
      </c>
      <c r="D166" s="26">
        <v>227.57953712492801</v>
      </c>
      <c r="E166" s="12">
        <f>D166/D168</f>
        <v>1.272120714719528E-3</v>
      </c>
      <c r="F166">
        <f t="shared" si="30"/>
        <v>5760.0380846319276</v>
      </c>
      <c r="S166" t="s">
        <v>28</v>
      </c>
      <c r="T166" s="13">
        <f t="shared" si="29"/>
        <v>2.1837565895311672E-4</v>
      </c>
      <c r="U166" s="1">
        <v>25.31</v>
      </c>
    </row>
    <row r="167" spans="1:21">
      <c r="A167" t="s">
        <v>43</v>
      </c>
      <c r="B167" s="25" t="s">
        <v>28</v>
      </c>
      <c r="C167" s="26">
        <v>25.31</v>
      </c>
      <c r="D167" s="26">
        <v>39.066914648000697</v>
      </c>
      <c r="E167" s="12">
        <f>D167/D168</f>
        <v>2.1837565895311672E-4</v>
      </c>
      <c r="F167">
        <f t="shared" si="30"/>
        <v>988.78360974089765</v>
      </c>
      <c r="I167" s="16">
        <v>0</v>
      </c>
      <c r="J167" s="16"/>
      <c r="K167" s="16"/>
      <c r="T167" s="13"/>
      <c r="U167" s="1"/>
    </row>
    <row r="168" spans="1:21">
      <c r="D168" s="5">
        <f>SUM(D160:D167)</f>
        <v>178897.75277741926</v>
      </c>
      <c r="E168" s="12">
        <f>SUM(E160:E167)</f>
        <v>0.99999999999999989</v>
      </c>
      <c r="F168" s="8">
        <f>SUM(F160:F167)</f>
        <v>27031134.201107506</v>
      </c>
      <c r="G168" s="7">
        <f>F168/D168</f>
        <v>151.09823226644474</v>
      </c>
      <c r="H168" s="7"/>
      <c r="I168" s="7"/>
      <c r="J168" s="7"/>
      <c r="K168" s="7"/>
      <c r="T168" s="13"/>
      <c r="U168" s="1"/>
    </row>
    <row r="169" spans="1:21">
      <c r="A169" t="s">
        <v>43</v>
      </c>
      <c r="B169" t="s">
        <v>10</v>
      </c>
      <c r="D169" s="1">
        <v>629.93645472850403</v>
      </c>
      <c r="E169" s="12"/>
      <c r="T169" s="13" t="s">
        <v>77</v>
      </c>
      <c r="U169" s="1"/>
    </row>
    <row r="170" spans="1:21">
      <c r="E170" s="12"/>
      <c r="S170" t="s">
        <v>15</v>
      </c>
      <c r="T170" s="13">
        <f>E171</f>
        <v>0.11229317946866103</v>
      </c>
      <c r="U170" s="1">
        <v>144.76</v>
      </c>
    </row>
    <row r="171" spans="1:21">
      <c r="A171" t="s">
        <v>44</v>
      </c>
      <c r="B171" t="s">
        <v>15</v>
      </c>
      <c r="C171" s="1">
        <v>144.76</v>
      </c>
      <c r="D171" s="1">
        <v>8421.6950015034909</v>
      </c>
      <c r="E171" s="12">
        <f>D171/D180</f>
        <v>0.11229317946866103</v>
      </c>
      <c r="F171">
        <f>D171*C171</f>
        <v>1219124.5684176453</v>
      </c>
      <c r="S171" s="8" t="s">
        <v>4</v>
      </c>
      <c r="T171" s="15">
        <f t="shared" ref="T171:T178" si="31">E172</f>
        <v>0.72664378658156126</v>
      </c>
      <c r="U171" s="5">
        <v>144.62</v>
      </c>
    </row>
    <row r="172" spans="1:21">
      <c r="A172" t="s">
        <v>44</v>
      </c>
      <c r="B172" t="s">
        <v>4</v>
      </c>
      <c r="C172" s="1">
        <v>144.62</v>
      </c>
      <c r="D172" s="1">
        <v>54496.385036772102</v>
      </c>
      <c r="E172" s="12">
        <f>D172/D180</f>
        <v>0.72664378658156126</v>
      </c>
      <c r="F172">
        <f t="shared" ref="F172:F179" si="32">D172*C172</f>
        <v>7881267.2040179819</v>
      </c>
      <c r="S172" t="s">
        <v>6</v>
      </c>
      <c r="T172" s="13">
        <f t="shared" si="31"/>
        <v>1.158182871290464E-2</v>
      </c>
      <c r="U172" s="1">
        <v>168.64</v>
      </c>
    </row>
    <row r="173" spans="1:21">
      <c r="A173" t="s">
        <v>44</v>
      </c>
      <c r="B173" t="s">
        <v>6</v>
      </c>
      <c r="C173" s="1">
        <v>168.64</v>
      </c>
      <c r="D173" s="1">
        <v>868.606886377813</v>
      </c>
      <c r="E173" s="12">
        <f>D173/D180</f>
        <v>1.158182871290464E-2</v>
      </c>
      <c r="F173">
        <f t="shared" si="32"/>
        <v>146481.86531875437</v>
      </c>
      <c r="S173" t="s">
        <v>17</v>
      </c>
      <c r="T173" s="13">
        <f t="shared" si="31"/>
        <v>0.12806531145484751</v>
      </c>
      <c r="U173" s="1">
        <v>153.25</v>
      </c>
    </row>
    <row r="174" spans="1:21">
      <c r="A174" t="s">
        <v>44</v>
      </c>
      <c r="B174" t="s">
        <v>17</v>
      </c>
      <c r="C174" s="1">
        <v>153.25</v>
      </c>
      <c r="D174" s="1">
        <v>9604.5636827504204</v>
      </c>
      <c r="E174" s="12">
        <f>D174/D180</f>
        <v>0.12806531145484751</v>
      </c>
      <c r="F174">
        <f t="shared" si="32"/>
        <v>1471899.3843815019</v>
      </c>
      <c r="S174" t="s">
        <v>7</v>
      </c>
      <c r="T174" s="13">
        <f t="shared" si="31"/>
        <v>1.0267642127060333E-2</v>
      </c>
      <c r="U174" s="1">
        <v>121.02</v>
      </c>
    </row>
    <row r="175" spans="1:21">
      <c r="A175" t="s">
        <v>44</v>
      </c>
      <c r="B175" t="s">
        <v>7</v>
      </c>
      <c r="C175" s="1">
        <v>121.02</v>
      </c>
      <c r="D175" s="1">
        <v>770.04632683700197</v>
      </c>
      <c r="E175" s="12">
        <f>D175/D180</f>
        <v>1.0267642127060333E-2</v>
      </c>
      <c r="F175">
        <f t="shared" si="32"/>
        <v>93191.006473813977</v>
      </c>
      <c r="S175" t="s">
        <v>26</v>
      </c>
      <c r="T175" s="13">
        <f t="shared" si="31"/>
        <v>2.7211830689234E-4</v>
      </c>
      <c r="U175" s="1">
        <v>160.43</v>
      </c>
    </row>
    <row r="176" spans="1:21">
      <c r="A176" t="s">
        <v>44</v>
      </c>
      <c r="B176" t="s">
        <v>26</v>
      </c>
      <c r="C176" s="1">
        <v>160.43</v>
      </c>
      <c r="D176" s="1">
        <v>20.4081618831746</v>
      </c>
      <c r="E176" s="12">
        <f>D176/D180</f>
        <v>2.7211830689234E-4</v>
      </c>
      <c r="F176">
        <f t="shared" si="32"/>
        <v>3274.0814109177013</v>
      </c>
      <c r="S176" t="s">
        <v>35</v>
      </c>
      <c r="T176" s="13">
        <f t="shared" si="31"/>
        <v>4.7720531300312801E-3</v>
      </c>
      <c r="U176" s="1">
        <v>160.43</v>
      </c>
    </row>
    <row r="177" spans="1:21">
      <c r="A177" t="s">
        <v>44</v>
      </c>
      <c r="B177" t="s">
        <v>35</v>
      </c>
      <c r="C177" s="1">
        <v>160.43</v>
      </c>
      <c r="D177" s="1">
        <v>357.891513823504</v>
      </c>
      <c r="E177" s="12">
        <f>D177/D180</f>
        <v>4.7720531300312801E-3</v>
      </c>
      <c r="F177">
        <f t="shared" si="32"/>
        <v>57416.535562704747</v>
      </c>
      <c r="S177" t="s">
        <v>28</v>
      </c>
      <c r="T177" s="13">
        <f t="shared" si="31"/>
        <v>5.3899536859084943E-3</v>
      </c>
      <c r="U177" s="1">
        <v>25.31</v>
      </c>
    </row>
    <row r="178" spans="1:21">
      <c r="A178" t="s">
        <v>44</v>
      </c>
      <c r="B178" s="25" t="s">
        <v>28</v>
      </c>
      <c r="C178" s="26">
        <v>25.31</v>
      </c>
      <c r="D178" s="26">
        <v>404.23244073892403</v>
      </c>
      <c r="E178" s="12">
        <f>D178/D180</f>
        <v>5.3899536859084943E-3</v>
      </c>
      <c r="F178">
        <f t="shared" si="32"/>
        <v>10231.123075102167</v>
      </c>
      <c r="S178" t="s">
        <v>9</v>
      </c>
      <c r="T178" s="13">
        <f t="shared" si="31"/>
        <v>7.1412653213316114E-4</v>
      </c>
      <c r="U178" s="1">
        <v>105.64</v>
      </c>
    </row>
    <row r="179" spans="1:21">
      <c r="A179" t="s">
        <v>44</v>
      </c>
      <c r="B179" s="16" t="s">
        <v>9</v>
      </c>
      <c r="C179" s="24">
        <v>105.64</v>
      </c>
      <c r="D179" s="1">
        <v>53.557623664804197</v>
      </c>
      <c r="E179" s="12">
        <f>D179/D180</f>
        <v>7.1412653213316114E-4</v>
      </c>
      <c r="F179">
        <f t="shared" si="32"/>
        <v>5657.8273639499157</v>
      </c>
      <c r="H179" s="12">
        <f>E179</f>
        <v>7.1412653213316114E-4</v>
      </c>
      <c r="I179" s="16">
        <f>H179*100</f>
        <v>7.1412653213316107E-2</v>
      </c>
      <c r="J179" s="16"/>
      <c r="K179" s="16"/>
      <c r="T179" s="13"/>
      <c r="U179" s="1"/>
    </row>
    <row r="180" spans="1:21">
      <c r="D180" s="5">
        <f>SUM(D171:D179)</f>
        <v>74997.386674351234</v>
      </c>
      <c r="E180" s="12">
        <f>SUM(E171:E179)</f>
        <v>1</v>
      </c>
      <c r="F180" s="8">
        <f>SUM(F171:F179)</f>
        <v>10888543.596022371</v>
      </c>
      <c r="G180" s="7">
        <f>F180/D180</f>
        <v>145.18564017839577</v>
      </c>
      <c r="H180" s="7"/>
      <c r="I180" s="7"/>
      <c r="J180" s="7"/>
      <c r="K180" s="7"/>
      <c r="T180" s="13"/>
      <c r="U180" s="1"/>
    </row>
    <row r="181" spans="1:21">
      <c r="A181" t="s">
        <v>44</v>
      </c>
      <c r="B181" t="s">
        <v>10</v>
      </c>
      <c r="D181" s="1">
        <v>261.35751082729399</v>
      </c>
      <c r="E181" s="12"/>
      <c r="T181" s="13" t="s">
        <v>78</v>
      </c>
      <c r="U181" s="1"/>
    </row>
    <row r="182" spans="1:21">
      <c r="E182" s="12"/>
      <c r="S182" t="s">
        <v>15</v>
      </c>
      <c r="T182" s="13">
        <f>E183</f>
        <v>5.0321368923794234E-2</v>
      </c>
      <c r="U182" s="1">
        <v>154.71</v>
      </c>
    </row>
    <row r="183" spans="1:21">
      <c r="A183" t="s">
        <v>45</v>
      </c>
      <c r="B183" t="s">
        <v>15</v>
      </c>
      <c r="C183" s="1">
        <v>154.71</v>
      </c>
      <c r="D183" s="1">
        <v>8784.0124074661508</v>
      </c>
      <c r="E183" s="12">
        <f>D183/D194</f>
        <v>5.0321368923794234E-2</v>
      </c>
      <c r="F183">
        <f>D183*C183</f>
        <v>1358974.5595590882</v>
      </c>
      <c r="S183" t="s">
        <v>4</v>
      </c>
      <c r="T183" s="13">
        <f t="shared" ref="T183:T192" si="33">E184</f>
        <v>2.3461272532665305E-3</v>
      </c>
      <c r="U183" s="1">
        <v>177.28</v>
      </c>
    </row>
    <row r="184" spans="1:21">
      <c r="A184" t="s">
        <v>45</v>
      </c>
      <c r="B184" t="s">
        <v>4</v>
      </c>
      <c r="C184" s="1">
        <v>177.28</v>
      </c>
      <c r="D184" s="1">
        <v>409.53597533081199</v>
      </c>
      <c r="E184" s="12">
        <f>D184/D194</f>
        <v>2.3461272532665305E-3</v>
      </c>
      <c r="F184">
        <f t="shared" ref="F184:F193" si="34">D184*C184</f>
        <v>72602.537706646355</v>
      </c>
      <c r="S184" t="s">
        <v>5</v>
      </c>
      <c r="T184" s="13">
        <f t="shared" si="33"/>
        <v>1.6075713032346833E-4</v>
      </c>
      <c r="U184" s="1">
        <v>173.89</v>
      </c>
    </row>
    <row r="185" spans="1:21">
      <c r="A185" t="s">
        <v>45</v>
      </c>
      <c r="B185" t="s">
        <v>5</v>
      </c>
      <c r="C185" s="1">
        <v>173.89</v>
      </c>
      <c r="D185" s="1">
        <v>28.0614907255096</v>
      </c>
      <c r="E185" s="12">
        <f>D185/D194</f>
        <v>1.6075713032346833E-4</v>
      </c>
      <c r="F185">
        <f t="shared" si="34"/>
        <v>4879.6126222588637</v>
      </c>
      <c r="S185" t="s">
        <v>6</v>
      </c>
      <c r="T185" s="13">
        <f t="shared" si="33"/>
        <v>0.13497534331998598</v>
      </c>
      <c r="U185" s="1">
        <v>157.86000000000001</v>
      </c>
    </row>
    <row r="186" spans="1:21">
      <c r="A186" t="s">
        <v>45</v>
      </c>
      <c r="B186" t="s">
        <v>6</v>
      </c>
      <c r="C186" s="1">
        <v>157.86000000000001</v>
      </c>
      <c r="D186" s="1">
        <v>23561.065920528701</v>
      </c>
      <c r="E186" s="12">
        <f>D186/D194</f>
        <v>0.13497534331998598</v>
      </c>
      <c r="F186">
        <f t="shared" si="34"/>
        <v>3719349.8662146609</v>
      </c>
      <c r="S186" s="8" t="s">
        <v>17</v>
      </c>
      <c r="T186" s="15">
        <f t="shared" si="33"/>
        <v>0.47530024811792743</v>
      </c>
      <c r="U186" s="5">
        <v>174.17</v>
      </c>
    </row>
    <row r="187" spans="1:21">
      <c r="A187" t="s">
        <v>45</v>
      </c>
      <c r="B187" t="s">
        <v>17</v>
      </c>
      <c r="C187" s="1">
        <v>174.17</v>
      </c>
      <c r="D187" s="1">
        <v>82967.601359617707</v>
      </c>
      <c r="E187" s="12">
        <f>D187/D194</f>
        <v>0.47530024811792743</v>
      </c>
      <c r="F187">
        <f t="shared" si="34"/>
        <v>14450467.128804615</v>
      </c>
      <c r="S187" t="s">
        <v>7</v>
      </c>
      <c r="T187" s="13">
        <f t="shared" si="33"/>
        <v>0.12019692854696594</v>
      </c>
      <c r="U187" s="1">
        <v>142.46</v>
      </c>
    </row>
    <row r="188" spans="1:21">
      <c r="A188" t="s">
        <v>45</v>
      </c>
      <c r="B188" t="s">
        <v>7</v>
      </c>
      <c r="C188" s="1">
        <v>142.46</v>
      </c>
      <c r="D188" s="1">
        <v>20981.3710214198</v>
      </c>
      <c r="E188" s="12">
        <f>D188/D194</f>
        <v>0.12019692854696594</v>
      </c>
      <c r="F188">
        <f t="shared" si="34"/>
        <v>2989006.115711465</v>
      </c>
      <c r="S188" t="s">
        <v>26</v>
      </c>
      <c r="T188" s="13">
        <f t="shared" si="33"/>
        <v>8.730307664041705E-3</v>
      </c>
      <c r="U188" s="1">
        <v>160.43</v>
      </c>
    </row>
    <row r="189" spans="1:21">
      <c r="A189" t="s">
        <v>45</v>
      </c>
      <c r="B189" t="s">
        <v>26</v>
      </c>
      <c r="C189" s="1">
        <v>160.43</v>
      </c>
      <c r="D189" s="1">
        <v>1523.9476286520101</v>
      </c>
      <c r="E189" s="12">
        <f>D189/D194</f>
        <v>8.730307664041705E-3</v>
      </c>
      <c r="F189">
        <f t="shared" si="34"/>
        <v>244486.91806464197</v>
      </c>
      <c r="S189" t="s">
        <v>34</v>
      </c>
      <c r="T189" s="13">
        <f t="shared" si="33"/>
        <v>9.9895489208153172E-3</v>
      </c>
      <c r="U189" s="1">
        <v>25.31</v>
      </c>
    </row>
    <row r="190" spans="1:21">
      <c r="A190" t="s">
        <v>45</v>
      </c>
      <c r="B190" s="25" t="s">
        <v>34</v>
      </c>
      <c r="C190" s="26">
        <v>25.31</v>
      </c>
      <c r="D190" s="26">
        <v>1743.7586365807399</v>
      </c>
      <c r="E190" s="12">
        <f>D190/D194</f>
        <v>9.9895489208153172E-3</v>
      </c>
      <c r="F190">
        <f t="shared" si="34"/>
        <v>44134.531091858524</v>
      </c>
      <c r="S190" t="s">
        <v>35</v>
      </c>
      <c r="T190" s="13">
        <f t="shared" si="33"/>
        <v>0.18966971247016609</v>
      </c>
      <c r="U190" s="1">
        <v>160.43</v>
      </c>
    </row>
    <row r="191" spans="1:21">
      <c r="A191" t="s">
        <v>45</v>
      </c>
      <c r="B191" t="s">
        <v>35</v>
      </c>
      <c r="C191" s="1">
        <v>160.43</v>
      </c>
      <c r="D191" s="1">
        <v>33108.421795550297</v>
      </c>
      <c r="E191" s="12">
        <f>D191/D194</f>
        <v>0.18966971247016609</v>
      </c>
      <c r="F191">
        <f t="shared" si="34"/>
        <v>5311584.1086601345</v>
      </c>
      <c r="S191" t="s">
        <v>9</v>
      </c>
      <c r="T191" s="13">
        <f t="shared" si="33"/>
        <v>6.4864471636912144E-3</v>
      </c>
      <c r="U191" s="1">
        <v>105.64</v>
      </c>
    </row>
    <row r="192" spans="1:21">
      <c r="A192" t="s">
        <v>45</v>
      </c>
      <c r="B192" s="16" t="s">
        <v>9</v>
      </c>
      <c r="C192" s="24">
        <v>105.64</v>
      </c>
      <c r="D192" s="1">
        <v>1132.26316343902</v>
      </c>
      <c r="E192" s="12">
        <f>D192/D194</f>
        <v>6.4864471636912144E-3</v>
      </c>
      <c r="F192">
        <f t="shared" si="34"/>
        <v>119612.28058569807</v>
      </c>
      <c r="H192" s="12">
        <f>E192</f>
        <v>6.4864471636912144E-3</v>
      </c>
      <c r="I192" s="16">
        <f>H192*100</f>
        <v>0.64864471636912147</v>
      </c>
      <c r="J192" s="16"/>
      <c r="K192" s="16"/>
      <c r="S192" t="s">
        <v>23</v>
      </c>
      <c r="T192" s="13">
        <f t="shared" si="33"/>
        <v>1.8232104890219844E-3</v>
      </c>
      <c r="U192" s="1">
        <v>6.55</v>
      </c>
    </row>
    <row r="193" spans="1:21">
      <c r="A193" t="s">
        <v>45</v>
      </c>
      <c r="B193" s="25" t="s">
        <v>23</v>
      </c>
      <c r="C193" s="26">
        <v>6.55</v>
      </c>
      <c r="D193" s="26">
        <v>318.25651605870502</v>
      </c>
      <c r="E193" s="12">
        <f>D193/D194</f>
        <v>1.8232104890219844E-3</v>
      </c>
      <c r="F193">
        <f t="shared" si="34"/>
        <v>2084.5801801845178</v>
      </c>
      <c r="T193" s="1"/>
      <c r="U193" s="1"/>
    </row>
    <row r="194" spans="1:21">
      <c r="D194" s="5">
        <f>SUM(D183:D193)</f>
        <v>174558.29591536947</v>
      </c>
      <c r="E194" s="12">
        <f>SUM(E183:E193)</f>
        <v>0.99999999999999989</v>
      </c>
      <c r="F194" s="8">
        <f>SUM(F183:F193)</f>
        <v>28317182.239201251</v>
      </c>
      <c r="G194" s="7">
        <f>F194/D194</f>
        <v>162.22192185543665</v>
      </c>
      <c r="H194" s="7"/>
      <c r="I194" s="7"/>
      <c r="J194" s="7"/>
      <c r="K194" s="7"/>
      <c r="T194" s="1"/>
      <c r="U194" s="1"/>
    </row>
    <row r="195" spans="1:21">
      <c r="A195" t="s">
        <v>45</v>
      </c>
      <c r="B195" t="s">
        <v>10</v>
      </c>
      <c r="D195" s="1">
        <v>5379.6954254905304</v>
      </c>
      <c r="E195" s="12"/>
      <c r="T195" s="1" t="s">
        <v>79</v>
      </c>
      <c r="U195" s="1"/>
    </row>
    <row r="196" spans="1:21">
      <c r="E196" s="12"/>
      <c r="S196" t="s">
        <v>15</v>
      </c>
      <c r="T196" s="13">
        <f>E197</f>
        <v>0.11652155546776913</v>
      </c>
      <c r="U196" s="1">
        <v>172.81</v>
      </c>
    </row>
    <row r="197" spans="1:21">
      <c r="A197" t="s">
        <v>46</v>
      </c>
      <c r="B197" t="s">
        <v>15</v>
      </c>
      <c r="C197" s="1">
        <v>172.81</v>
      </c>
      <c r="D197" s="1">
        <v>32903.450130326099</v>
      </c>
      <c r="E197" s="12">
        <f>D197/D203</f>
        <v>0.11652155546776913</v>
      </c>
      <c r="F197">
        <f>D197*C197</f>
        <v>5686045.2170216534</v>
      </c>
      <c r="S197" s="8" t="s">
        <v>4</v>
      </c>
      <c r="T197" s="15">
        <f t="shared" ref="T197:T201" si="35">E198</f>
        <v>0.42063130673237664</v>
      </c>
      <c r="U197" s="5">
        <v>164.36</v>
      </c>
    </row>
    <row r="198" spans="1:21">
      <c r="A198" t="s">
        <v>46</v>
      </c>
      <c r="B198" t="s">
        <v>4</v>
      </c>
      <c r="C198" s="1">
        <v>164.36</v>
      </c>
      <c r="D198" s="1">
        <v>118778.20518926199</v>
      </c>
      <c r="E198" s="12">
        <f>D198/D203</f>
        <v>0.42063130673237664</v>
      </c>
      <c r="F198">
        <f t="shared" ref="F198:F202" si="36">D198*C198</f>
        <v>19522385.804907102</v>
      </c>
      <c r="S198" t="s">
        <v>6</v>
      </c>
      <c r="T198" s="13">
        <f t="shared" si="35"/>
        <v>6.5528205452787411E-2</v>
      </c>
      <c r="U198" s="1">
        <v>171.77</v>
      </c>
    </row>
    <row r="199" spans="1:21">
      <c r="A199" t="s">
        <v>46</v>
      </c>
      <c r="B199" t="s">
        <v>6</v>
      </c>
      <c r="C199" s="1">
        <v>171.77</v>
      </c>
      <c r="D199" s="1">
        <v>18503.907123364399</v>
      </c>
      <c r="E199" s="12">
        <f>D199/D203</f>
        <v>6.5528205452787411E-2</v>
      </c>
      <c r="F199">
        <f t="shared" si="36"/>
        <v>3178416.1265803031</v>
      </c>
      <c r="S199" s="8" t="s">
        <v>17</v>
      </c>
      <c r="T199" s="15">
        <f t="shared" si="35"/>
        <v>0.39592231286763852</v>
      </c>
      <c r="U199" s="5">
        <v>154.38</v>
      </c>
    </row>
    <row r="200" spans="1:21">
      <c r="A200" t="s">
        <v>46</v>
      </c>
      <c r="B200" t="s">
        <v>17</v>
      </c>
      <c r="C200" s="1">
        <v>154.38</v>
      </c>
      <c r="D200" s="1">
        <v>111800.85971755801</v>
      </c>
      <c r="E200" s="12">
        <f>D200/D203</f>
        <v>0.39592231286763852</v>
      </c>
      <c r="F200">
        <f t="shared" si="36"/>
        <v>17259816.723196603</v>
      </c>
      <c r="S200" t="s">
        <v>9</v>
      </c>
      <c r="T200" s="13">
        <f t="shared" si="35"/>
        <v>9.8641633736506139E-4</v>
      </c>
      <c r="U200" s="1">
        <v>105.64</v>
      </c>
    </row>
    <row r="201" spans="1:21">
      <c r="A201" t="s">
        <v>46</v>
      </c>
      <c r="B201" s="16" t="s">
        <v>9</v>
      </c>
      <c r="C201" s="24">
        <v>105.64</v>
      </c>
      <c r="D201" s="1">
        <v>278.545035156246</v>
      </c>
      <c r="E201" s="12">
        <f>D201/D203</f>
        <v>9.8641633736506139E-4</v>
      </c>
      <c r="F201">
        <f t="shared" si="36"/>
        <v>29425.497513905826</v>
      </c>
      <c r="H201" s="12">
        <f>E201</f>
        <v>9.8641633736506139E-4</v>
      </c>
      <c r="I201" s="16">
        <f>H201*100</f>
        <v>9.864163373650614E-2</v>
      </c>
      <c r="J201" s="16"/>
      <c r="K201" s="16"/>
      <c r="S201" t="s">
        <v>13</v>
      </c>
      <c r="T201" s="13">
        <f t="shared" si="35"/>
        <v>4.1020314206325248E-4</v>
      </c>
      <c r="U201" s="1">
        <v>24.1</v>
      </c>
    </row>
    <row r="202" spans="1:21">
      <c r="A202" t="s">
        <v>46</v>
      </c>
      <c r="B202" s="25" t="s">
        <v>13</v>
      </c>
      <c r="C202" s="26">
        <v>24.1</v>
      </c>
      <c r="D202" s="26">
        <v>115.833491700295</v>
      </c>
      <c r="E202" s="12">
        <f>D202/D203</f>
        <v>4.1020314206325248E-4</v>
      </c>
      <c r="F202">
        <f t="shared" si="36"/>
        <v>2791.5871499771097</v>
      </c>
      <c r="T202" s="1"/>
      <c r="U202" s="1"/>
    </row>
    <row r="203" spans="1:21">
      <c r="D203" s="5">
        <f>SUM(D197:D202)</f>
        <v>282380.80068736704</v>
      </c>
      <c r="E203" s="12">
        <f>SUM(E197:E202)</f>
        <v>1</v>
      </c>
      <c r="F203" s="8">
        <f>SUM(F197:F202)</f>
        <v>45678880.956369549</v>
      </c>
      <c r="G203" s="7">
        <f>F203/D203</f>
        <v>161.76340900365292</v>
      </c>
      <c r="H203" s="7"/>
      <c r="I203" s="7"/>
      <c r="J203" s="7"/>
      <c r="K203" s="7"/>
      <c r="T203" s="1"/>
      <c r="U203" s="1"/>
    </row>
    <row r="204" spans="1:21">
      <c r="A204" t="s">
        <v>46</v>
      </c>
      <c r="B204" t="s">
        <v>10</v>
      </c>
      <c r="D204" s="1">
        <v>2506.2052348561101</v>
      </c>
      <c r="E204" s="12"/>
      <c r="T204" s="1" t="s">
        <v>80</v>
      </c>
      <c r="U204" s="1"/>
    </row>
    <row r="205" spans="1:21">
      <c r="E205" s="12"/>
      <c r="S205" t="s">
        <v>15</v>
      </c>
      <c r="T205" s="13">
        <f>E206</f>
        <v>1.2832732880277878E-2</v>
      </c>
      <c r="U205" s="1">
        <v>165.7</v>
      </c>
    </row>
    <row r="206" spans="1:21">
      <c r="A206" t="s">
        <v>47</v>
      </c>
      <c r="B206" t="s">
        <v>15</v>
      </c>
      <c r="C206" s="1">
        <v>165.7</v>
      </c>
      <c r="D206" s="1">
        <v>3459.0252826422602</v>
      </c>
      <c r="E206" s="12">
        <f>D206/D218</f>
        <v>1.2832732880277878E-2</v>
      </c>
      <c r="F206">
        <f>D206*C206</f>
        <v>573160.48933382251</v>
      </c>
      <c r="S206" t="s">
        <v>4</v>
      </c>
      <c r="T206" s="13">
        <f t="shared" ref="T206:T216" si="37">E207</f>
        <v>0.14572305948931616</v>
      </c>
      <c r="U206" s="1">
        <v>136.13999999999999</v>
      </c>
    </row>
    <row r="207" spans="1:21">
      <c r="A207" t="s">
        <v>47</v>
      </c>
      <c r="B207" t="s">
        <v>4</v>
      </c>
      <c r="C207" s="1">
        <v>136.13999999999999</v>
      </c>
      <c r="D207" s="1">
        <v>39279.220703814099</v>
      </c>
      <c r="E207" s="12">
        <f>D207/D218</f>
        <v>0.14572305948931616</v>
      </c>
      <c r="F207">
        <f t="shared" ref="F207:F217" si="38">D207*C207</f>
        <v>5347473.1066172505</v>
      </c>
      <c r="S207" s="8" t="s">
        <v>5</v>
      </c>
      <c r="T207" s="15">
        <f t="shared" si="37"/>
        <v>0.58921483032947397</v>
      </c>
      <c r="U207" s="5">
        <v>156.76</v>
      </c>
    </row>
    <row r="208" spans="1:21">
      <c r="A208" t="s">
        <v>47</v>
      </c>
      <c r="B208" t="s">
        <v>5</v>
      </c>
      <c r="C208" s="1">
        <v>156.76</v>
      </c>
      <c r="D208" s="1">
        <v>158821.11893326399</v>
      </c>
      <c r="E208" s="12">
        <f>D208/D218</f>
        <v>0.58921483032947397</v>
      </c>
      <c r="F208">
        <f t="shared" si="38"/>
        <v>24896798.603978463</v>
      </c>
      <c r="S208" t="s">
        <v>6</v>
      </c>
      <c r="T208" s="13">
        <f t="shared" si="37"/>
        <v>1.2150469134414119E-2</v>
      </c>
      <c r="U208" s="1">
        <v>175.73</v>
      </c>
    </row>
    <row r="209" spans="1:21">
      <c r="A209" t="s">
        <v>47</v>
      </c>
      <c r="B209" t="s">
        <v>6</v>
      </c>
      <c r="C209" s="1">
        <v>175.73</v>
      </c>
      <c r="D209" s="1">
        <v>3275.1231030839299</v>
      </c>
      <c r="E209" s="12">
        <f>D209/D218</f>
        <v>1.2150469134414119E-2</v>
      </c>
      <c r="F209">
        <f t="shared" si="38"/>
        <v>575537.382904939</v>
      </c>
      <c r="S209" t="s">
        <v>17</v>
      </c>
      <c r="T209" s="13">
        <f t="shared" si="37"/>
        <v>4.835218074025744E-2</v>
      </c>
      <c r="U209" s="1">
        <v>188.14</v>
      </c>
    </row>
    <row r="210" spans="1:21">
      <c r="A210" t="s">
        <v>47</v>
      </c>
      <c r="B210" t="s">
        <v>17</v>
      </c>
      <c r="C210" s="1">
        <v>188.14</v>
      </c>
      <c r="D210" s="1">
        <v>13033.187646918201</v>
      </c>
      <c r="E210" s="12">
        <f>D210/D218</f>
        <v>4.835218074025744E-2</v>
      </c>
      <c r="F210">
        <f t="shared" si="38"/>
        <v>2452063.92389119</v>
      </c>
      <c r="S210" t="s">
        <v>7</v>
      </c>
      <c r="T210" s="13">
        <f t="shared" si="37"/>
        <v>0.11201625763497292</v>
      </c>
      <c r="U210" s="1">
        <v>175.02</v>
      </c>
    </row>
    <row r="211" spans="1:21">
      <c r="A211" t="s">
        <v>47</v>
      </c>
      <c r="B211" t="s">
        <v>7</v>
      </c>
      <c r="C211" s="1">
        <v>175.02</v>
      </c>
      <c r="D211" s="1">
        <v>30193.651721826402</v>
      </c>
      <c r="E211" s="12">
        <f>D211/D218</f>
        <v>0.11201625763497292</v>
      </c>
      <c r="F211">
        <f t="shared" si="38"/>
        <v>5284492.9243540568</v>
      </c>
      <c r="S211" t="s">
        <v>8</v>
      </c>
      <c r="T211" s="13">
        <f t="shared" si="37"/>
        <v>2.3846148292928342E-3</v>
      </c>
      <c r="U211" s="1">
        <v>140.09</v>
      </c>
    </row>
    <row r="212" spans="1:21">
      <c r="A212" t="s">
        <v>47</v>
      </c>
      <c r="B212" s="16" t="s">
        <v>8</v>
      </c>
      <c r="C212" s="24">
        <v>140.09</v>
      </c>
      <c r="D212" s="1">
        <v>642.76589101018999</v>
      </c>
      <c r="E212" s="12">
        <f>D212/D218</f>
        <v>2.3846148292928342E-3</v>
      </c>
      <c r="F212">
        <f t="shared" si="38"/>
        <v>90045.073671617516</v>
      </c>
      <c r="H212" s="12">
        <f>E212</f>
        <v>2.3846148292928342E-3</v>
      </c>
      <c r="S212" t="s">
        <v>9</v>
      </c>
      <c r="T212" s="13">
        <f t="shared" si="37"/>
        <v>4.3967595072883295E-3</v>
      </c>
      <c r="U212" s="1">
        <v>105.64</v>
      </c>
    </row>
    <row r="213" spans="1:21">
      <c r="A213" t="s">
        <v>47</v>
      </c>
      <c r="B213" s="16" t="s">
        <v>9</v>
      </c>
      <c r="C213" s="24">
        <v>105.64</v>
      </c>
      <c r="D213" s="1">
        <v>1185.1335517769101</v>
      </c>
      <c r="E213" s="12">
        <f>D213/D218</f>
        <v>4.3967595072883295E-3</v>
      </c>
      <c r="F213">
        <f t="shared" si="38"/>
        <v>125197.50840971278</v>
      </c>
      <c r="H213" s="12">
        <f>E213</f>
        <v>4.3967595072883295E-3</v>
      </c>
      <c r="S213" t="s">
        <v>11</v>
      </c>
      <c r="T213" s="13">
        <f t="shared" si="37"/>
        <v>1.7687275549133255E-2</v>
      </c>
      <c r="U213" s="1">
        <v>47.1</v>
      </c>
    </row>
    <row r="214" spans="1:21">
      <c r="A214" t="s">
        <v>47</v>
      </c>
      <c r="B214" s="16" t="s">
        <v>11</v>
      </c>
      <c r="C214" s="24">
        <v>47.1</v>
      </c>
      <c r="D214" s="1">
        <v>4767.5529348497903</v>
      </c>
      <c r="E214" s="12">
        <f>D214/D218</f>
        <v>1.7687275549133255E-2</v>
      </c>
      <c r="F214">
        <f t="shared" si="38"/>
        <v>224551.74323142512</v>
      </c>
      <c r="H214" s="12">
        <f>E214</f>
        <v>1.7687275549133255E-2</v>
      </c>
      <c r="S214" t="s">
        <v>12</v>
      </c>
      <c r="T214" s="13">
        <f t="shared" si="37"/>
        <v>3.1207791831834475E-2</v>
      </c>
      <c r="U214" s="1">
        <v>77.8</v>
      </c>
    </row>
    <row r="215" spans="1:21">
      <c r="A215" t="s">
        <v>47</v>
      </c>
      <c r="B215" s="16" t="s">
        <v>12</v>
      </c>
      <c r="C215" s="24">
        <v>77.8</v>
      </c>
      <c r="D215" s="1">
        <v>8411.9682041892993</v>
      </c>
      <c r="E215" s="12">
        <f>D215/D218</f>
        <v>3.1207791831834475E-2</v>
      </c>
      <c r="F215">
        <f t="shared" si="38"/>
        <v>654451.12628592749</v>
      </c>
      <c r="H215" s="12">
        <f>E215</f>
        <v>3.1207791831834475E-2</v>
      </c>
      <c r="S215" t="s">
        <v>24</v>
      </c>
      <c r="T215" s="13">
        <f t="shared" si="37"/>
        <v>1.7390192733921508E-3</v>
      </c>
      <c r="U215" s="1">
        <v>16.3</v>
      </c>
    </row>
    <row r="216" spans="1:21">
      <c r="A216" t="s">
        <v>47</v>
      </c>
      <c r="B216" s="25" t="s">
        <v>24</v>
      </c>
      <c r="C216" s="26">
        <v>16.3</v>
      </c>
      <c r="D216" s="26">
        <v>468.74751386045898</v>
      </c>
      <c r="E216" s="12">
        <f>D216/D218</f>
        <v>1.7390192733921508E-3</v>
      </c>
      <c r="F216">
        <f t="shared" si="38"/>
        <v>7640.5844759254815</v>
      </c>
      <c r="H216" s="12">
        <f>SUM(H212:H215)</f>
        <v>5.5676441717548895E-2</v>
      </c>
      <c r="I216" s="16">
        <f>H216*100</f>
        <v>5.5676441717548899</v>
      </c>
      <c r="J216" s="16"/>
      <c r="K216" s="16"/>
      <c r="S216" t="s">
        <v>13</v>
      </c>
      <c r="T216" s="13">
        <f t="shared" si="37"/>
        <v>2.2295008800346489E-2</v>
      </c>
      <c r="U216" s="1">
        <v>24.1</v>
      </c>
    </row>
    <row r="217" spans="1:21">
      <c r="A217" t="s">
        <v>47</v>
      </c>
      <c r="B217" s="25" t="s">
        <v>13</v>
      </c>
      <c r="C217" s="26">
        <v>24.1</v>
      </c>
      <c r="D217" s="26">
        <v>6009.5538367865001</v>
      </c>
      <c r="E217" s="12">
        <f>D217/D218</f>
        <v>2.2295008800346489E-2</v>
      </c>
      <c r="F217">
        <f t="shared" si="38"/>
        <v>144830.24746655466</v>
      </c>
      <c r="T217" s="13"/>
      <c r="U217" s="1"/>
    </row>
    <row r="218" spans="1:21">
      <c r="D218" s="5">
        <f>SUM(D206:D217)</f>
        <v>269547.04932402202</v>
      </c>
      <c r="E218" s="12">
        <f>SUM(E206:E217)</f>
        <v>1</v>
      </c>
      <c r="F218" s="8">
        <f>SUM(F206:F217)</f>
        <v>40376242.714620881</v>
      </c>
      <c r="G218" s="7">
        <f>F218/D218</f>
        <v>149.79293157123257</v>
      </c>
      <c r="H218" s="7"/>
      <c r="I218" s="7"/>
      <c r="J218" s="7"/>
      <c r="K218" s="7"/>
      <c r="T218" s="13"/>
      <c r="U218" s="1"/>
    </row>
    <row r="219" spans="1:21">
      <c r="A219" t="s">
        <v>47</v>
      </c>
      <c r="B219" t="s">
        <v>10</v>
      </c>
      <c r="D219" s="1">
        <v>2192.4108015719899</v>
      </c>
      <c r="E219" s="12"/>
      <c r="T219" s="13" t="s">
        <v>81</v>
      </c>
      <c r="U219" s="1"/>
    </row>
    <row r="220" spans="1:21">
      <c r="E220" s="12"/>
      <c r="S220" t="s">
        <v>15</v>
      </c>
      <c r="T220" s="13">
        <f>E221</f>
        <v>4.5695705935527728E-2</v>
      </c>
      <c r="U220" s="1">
        <v>136.09</v>
      </c>
    </row>
    <row r="221" spans="1:21">
      <c r="A221" t="s">
        <v>48</v>
      </c>
      <c r="B221" t="s">
        <v>15</v>
      </c>
      <c r="C221" s="1">
        <v>136.09</v>
      </c>
      <c r="D221" s="1">
        <v>13054.946041700599</v>
      </c>
      <c r="E221" s="12">
        <f>D221/D231</f>
        <v>4.5695705935527728E-2</v>
      </c>
      <c r="F221">
        <f>D221*C221</f>
        <v>1776647.6068150345</v>
      </c>
      <c r="S221" t="s">
        <v>4</v>
      </c>
      <c r="T221" s="13">
        <f t="shared" ref="T221:T229" si="39">E222</f>
        <v>0.14131678548391188</v>
      </c>
      <c r="U221" s="1">
        <v>159.16999999999999</v>
      </c>
    </row>
    <row r="222" spans="1:21">
      <c r="A222" t="s">
        <v>48</v>
      </c>
      <c r="B222" t="s">
        <v>4</v>
      </c>
      <c r="C222" s="1">
        <v>159.16999999999999</v>
      </c>
      <c r="D222" s="1">
        <v>40373.224825151003</v>
      </c>
      <c r="E222" s="12">
        <f>D222/D231</f>
        <v>0.14131678548391188</v>
      </c>
      <c r="F222">
        <f t="shared" ref="F222:F230" si="40">D222*C222</f>
        <v>6426206.1954192845</v>
      </c>
      <c r="S222" t="s">
        <v>5</v>
      </c>
      <c r="T222" s="13">
        <f t="shared" si="39"/>
        <v>6.477248527904658E-3</v>
      </c>
      <c r="U222" s="1">
        <v>157.15</v>
      </c>
    </row>
    <row r="223" spans="1:21">
      <c r="A223" t="s">
        <v>48</v>
      </c>
      <c r="B223" t="s">
        <v>5</v>
      </c>
      <c r="C223" s="1">
        <v>157.15</v>
      </c>
      <c r="D223" s="1">
        <v>1850.50495006656</v>
      </c>
      <c r="E223" s="12">
        <f>D223/D231</f>
        <v>6.477248527904658E-3</v>
      </c>
      <c r="F223">
        <f t="shared" si="40"/>
        <v>290806.85290295992</v>
      </c>
      <c r="S223" t="s">
        <v>6</v>
      </c>
      <c r="T223" s="13">
        <f t="shared" si="39"/>
        <v>9.2655152974638749E-2</v>
      </c>
      <c r="U223" s="1">
        <v>175.64</v>
      </c>
    </row>
    <row r="224" spans="1:21">
      <c r="A224" t="s">
        <v>48</v>
      </c>
      <c r="B224" t="s">
        <v>6</v>
      </c>
      <c r="C224" s="1">
        <v>175.64</v>
      </c>
      <c r="D224" s="1">
        <v>26470.934145892501</v>
      </c>
      <c r="E224" s="12">
        <f>D224/D231</f>
        <v>9.2655152974638749E-2</v>
      </c>
      <c r="F224">
        <f t="shared" si="40"/>
        <v>4649354.8733845586</v>
      </c>
      <c r="S224" s="8" t="s">
        <v>17</v>
      </c>
      <c r="T224" s="15">
        <f t="shared" si="39"/>
        <v>0.61467999360600756</v>
      </c>
      <c r="U224" s="5">
        <v>165.53</v>
      </c>
    </row>
    <row r="225" spans="1:21">
      <c r="A225" t="s">
        <v>48</v>
      </c>
      <c r="B225" t="s">
        <v>17</v>
      </c>
      <c r="C225" s="1">
        <v>165.53</v>
      </c>
      <c r="D225" s="1">
        <v>175609.808080463</v>
      </c>
      <c r="E225" s="12">
        <f>D225/D231</f>
        <v>0.61467999360600756</v>
      </c>
      <c r="F225">
        <f t="shared" si="40"/>
        <v>29068691.531559039</v>
      </c>
      <c r="S225" t="s">
        <v>7</v>
      </c>
      <c r="T225" s="13">
        <f t="shared" si="39"/>
        <v>7.7652898474135701E-2</v>
      </c>
      <c r="U225" s="1">
        <v>159.63</v>
      </c>
    </row>
    <row r="226" spans="1:21">
      <c r="A226" t="s">
        <v>48</v>
      </c>
      <c r="B226" t="s">
        <v>7</v>
      </c>
      <c r="C226" s="1">
        <v>159.63</v>
      </c>
      <c r="D226" s="1">
        <v>22184.8941559587</v>
      </c>
      <c r="E226" s="12">
        <f>D226/D231</f>
        <v>7.7652898474135701E-2</v>
      </c>
      <c r="F226">
        <f t="shared" si="40"/>
        <v>3541374.6541156871</v>
      </c>
      <c r="S226" t="s">
        <v>9</v>
      </c>
      <c r="T226" s="13">
        <f t="shared" si="39"/>
        <v>1.4433733020568433E-2</v>
      </c>
      <c r="U226" s="1">
        <v>105.64</v>
      </c>
    </row>
    <row r="227" spans="1:21">
      <c r="A227" t="s">
        <v>48</v>
      </c>
      <c r="B227" s="16" t="s">
        <v>9</v>
      </c>
      <c r="C227" s="24">
        <v>105.64</v>
      </c>
      <c r="D227" s="1">
        <v>4123.6173488531304</v>
      </c>
      <c r="E227" s="12">
        <f>D227/D231</f>
        <v>1.4433733020568433E-2</v>
      </c>
      <c r="F227">
        <f t="shared" si="40"/>
        <v>435618.93673284468</v>
      </c>
      <c r="H227" s="12">
        <f>E227</f>
        <v>1.4433733020568433E-2</v>
      </c>
      <c r="S227" t="s">
        <v>11</v>
      </c>
      <c r="T227" s="13">
        <f t="shared" si="39"/>
        <v>3.0651842012159637E-5</v>
      </c>
      <c r="U227" s="1">
        <v>47.1</v>
      </c>
    </row>
    <row r="228" spans="1:21">
      <c r="A228" t="s">
        <v>48</v>
      </c>
      <c r="B228" s="16" t="s">
        <v>11</v>
      </c>
      <c r="C228" s="24">
        <v>47.1</v>
      </c>
      <c r="D228" s="1">
        <v>8.7570185284381097</v>
      </c>
      <c r="E228" s="12">
        <f>D228/D231</f>
        <v>3.0651842012159637E-5</v>
      </c>
      <c r="F228">
        <f t="shared" si="40"/>
        <v>412.45557268943497</v>
      </c>
      <c r="H228" s="12">
        <f>E228</f>
        <v>3.0651842012159637E-5</v>
      </c>
      <c r="S228" t="s">
        <v>24</v>
      </c>
      <c r="T228" s="13">
        <f t="shared" si="39"/>
        <v>3.2731824808232527E-3</v>
      </c>
      <c r="U228" s="1">
        <v>16.3</v>
      </c>
    </row>
    <row r="229" spans="1:21">
      <c r="A229" t="s">
        <v>48</v>
      </c>
      <c r="B229" s="25" t="s">
        <v>24</v>
      </c>
      <c r="C229" s="26">
        <v>16.3</v>
      </c>
      <c r="D229" s="26">
        <v>935.12551774726796</v>
      </c>
      <c r="E229" s="12">
        <f>D229/D231</f>
        <v>3.2731824808232527E-3</v>
      </c>
      <c r="F229">
        <f t="shared" si="40"/>
        <v>15242.545939280468</v>
      </c>
      <c r="H229" s="12">
        <f>SUM(H227:H228)</f>
        <v>1.4464384862580592E-2</v>
      </c>
      <c r="I229" s="16">
        <f>H229*100</f>
        <v>1.4464384862580593</v>
      </c>
      <c r="J229" s="16"/>
      <c r="K229" s="16"/>
      <c r="S229" t="s">
        <v>13</v>
      </c>
      <c r="T229" s="13">
        <f t="shared" si="39"/>
        <v>3.7846476544697526E-3</v>
      </c>
      <c r="U229" s="1">
        <v>24.1</v>
      </c>
    </row>
    <row r="230" spans="1:21">
      <c r="A230" t="s">
        <v>48</v>
      </c>
      <c r="B230" s="25" t="s">
        <v>13</v>
      </c>
      <c r="C230" s="26">
        <v>24.1</v>
      </c>
      <c r="D230" s="26">
        <v>1081.24756811202</v>
      </c>
      <c r="E230" s="12">
        <f>D230/D231</f>
        <v>3.7846476544697526E-3</v>
      </c>
      <c r="F230">
        <f t="shared" si="40"/>
        <v>26058.066391499684</v>
      </c>
      <c r="T230" s="1"/>
      <c r="U230" s="1"/>
    </row>
    <row r="231" spans="1:21">
      <c r="D231" s="5">
        <f>SUM(D221:D230)</f>
        <v>285693.05965247325</v>
      </c>
      <c r="E231" s="12">
        <f>SUM(E221:E230)</f>
        <v>0.99999999999999967</v>
      </c>
      <c r="F231" s="8">
        <f>SUM(F221:F230)</f>
        <v>46230413.718832865</v>
      </c>
      <c r="G231" s="7">
        <f>F231/D231</f>
        <v>161.8184697068564</v>
      </c>
      <c r="H231" s="7"/>
      <c r="I231" s="7"/>
      <c r="J231" s="7"/>
      <c r="K231" s="7"/>
      <c r="T231" s="1"/>
      <c r="U231" s="1"/>
    </row>
    <row r="232" spans="1:21">
      <c r="A232" t="s">
        <v>48</v>
      </c>
      <c r="B232" t="s">
        <v>10</v>
      </c>
      <c r="D232" s="1">
        <v>8093.1992508199301</v>
      </c>
      <c r="E232" s="12"/>
      <c r="T232" s="1" t="s">
        <v>82</v>
      </c>
      <c r="U232" s="1"/>
    </row>
    <row r="233" spans="1:21">
      <c r="E233" s="12"/>
      <c r="S233" t="s">
        <v>15</v>
      </c>
      <c r="T233" s="13">
        <f>E234</f>
        <v>2.2679308868530541E-2</v>
      </c>
      <c r="U233" s="1">
        <v>162.91999999999999</v>
      </c>
    </row>
    <row r="234" spans="1:21">
      <c r="A234" t="s">
        <v>49</v>
      </c>
      <c r="B234" t="s">
        <v>15</v>
      </c>
      <c r="C234" s="1">
        <v>162.91999999999999</v>
      </c>
      <c r="D234" s="1">
        <v>6208.8184648238603</v>
      </c>
      <c r="E234" s="12">
        <f>D234/D246</f>
        <v>2.2679308868530541E-2</v>
      </c>
      <c r="F234">
        <f>D234*C234</f>
        <v>1011540.7042891033</v>
      </c>
      <c r="S234" t="s">
        <v>4</v>
      </c>
      <c r="T234" s="13">
        <f t="shared" ref="T234:T244" si="41">E235</f>
        <v>1.6086639792047466E-2</v>
      </c>
      <c r="U234" s="1">
        <v>213.37</v>
      </c>
    </row>
    <row r="235" spans="1:21">
      <c r="A235" t="s">
        <v>49</v>
      </c>
      <c r="B235" t="s">
        <v>4</v>
      </c>
      <c r="C235" s="1">
        <v>213.37</v>
      </c>
      <c r="D235" s="1">
        <v>4403.9713360236101</v>
      </c>
      <c r="E235" s="12">
        <f>D235/D246</f>
        <v>1.6086639792047466E-2</v>
      </c>
      <c r="F235">
        <f t="shared" ref="F235:F245" si="42">D235*C235</f>
        <v>939675.36396735767</v>
      </c>
      <c r="S235" t="s">
        <v>5</v>
      </c>
      <c r="T235" s="13">
        <f t="shared" si="41"/>
        <v>4.9644427694103756E-4</v>
      </c>
      <c r="U235" s="1">
        <v>150.61000000000001</v>
      </c>
    </row>
    <row r="236" spans="1:21">
      <c r="A236" t="s">
        <v>49</v>
      </c>
      <c r="B236" t="s">
        <v>5</v>
      </c>
      <c r="C236" s="1">
        <v>150.61000000000001</v>
      </c>
      <c r="D236" s="1">
        <v>135.90944994380499</v>
      </c>
      <c r="E236" s="12">
        <f>D236/D246</f>
        <v>4.9644427694103756E-4</v>
      </c>
      <c r="F236">
        <f t="shared" si="42"/>
        <v>20469.32225603647</v>
      </c>
      <c r="S236" t="s">
        <v>6</v>
      </c>
      <c r="T236" s="13">
        <f t="shared" si="41"/>
        <v>0.11920609540921054</v>
      </c>
      <c r="U236" s="1">
        <v>174.79</v>
      </c>
    </row>
    <row r="237" spans="1:21">
      <c r="A237" t="s">
        <v>49</v>
      </c>
      <c r="B237" t="s">
        <v>6</v>
      </c>
      <c r="C237" s="1">
        <v>174.79</v>
      </c>
      <c r="D237" s="1">
        <v>32634.548547608199</v>
      </c>
      <c r="E237" s="12">
        <f>D237/D246</f>
        <v>0.11920609540921054</v>
      </c>
      <c r="F237">
        <f t="shared" si="42"/>
        <v>5704192.7406364372</v>
      </c>
      <c r="S237" s="8" t="s">
        <v>17</v>
      </c>
      <c r="T237" s="15">
        <f t="shared" si="41"/>
        <v>0.58324219208593675</v>
      </c>
      <c r="U237" s="5">
        <v>158.01</v>
      </c>
    </row>
    <row r="238" spans="1:21">
      <c r="A238" t="s">
        <v>49</v>
      </c>
      <c r="B238" t="s">
        <v>17</v>
      </c>
      <c r="C238" s="1">
        <v>158.01</v>
      </c>
      <c r="D238" s="1">
        <v>159671.74805367601</v>
      </c>
      <c r="E238" s="12">
        <f>D238/D246</f>
        <v>0.58324219208593675</v>
      </c>
      <c r="F238">
        <f t="shared" si="42"/>
        <v>25229732.909961347</v>
      </c>
      <c r="S238" t="s">
        <v>7</v>
      </c>
      <c r="T238" s="13">
        <f t="shared" si="41"/>
        <v>6.2360666563344117E-2</v>
      </c>
      <c r="U238" s="1">
        <v>140.47999999999999</v>
      </c>
    </row>
    <row r="239" spans="1:21">
      <c r="A239" t="s">
        <v>49</v>
      </c>
      <c r="B239" t="s">
        <v>7</v>
      </c>
      <c r="C239" s="1">
        <v>140.47999999999999</v>
      </c>
      <c r="D239" s="1">
        <v>17072.215925171698</v>
      </c>
      <c r="E239" s="12">
        <f>D239/D246</f>
        <v>6.2360666563344117E-2</v>
      </c>
      <c r="F239">
        <f t="shared" si="42"/>
        <v>2398304.8931681202</v>
      </c>
      <c r="S239" t="s">
        <v>26</v>
      </c>
      <c r="T239" s="13">
        <f t="shared" si="41"/>
        <v>5.5087628285687466E-2</v>
      </c>
      <c r="U239" s="1">
        <v>262.99</v>
      </c>
    </row>
    <row r="240" spans="1:21">
      <c r="A240" t="s">
        <v>49</v>
      </c>
      <c r="B240" t="s">
        <v>26</v>
      </c>
      <c r="C240" s="1">
        <v>262.99</v>
      </c>
      <c r="D240" s="1">
        <v>15081.106997847</v>
      </c>
      <c r="E240" s="12">
        <f>D240/D246</f>
        <v>5.5087628285687466E-2</v>
      </c>
      <c r="F240">
        <f t="shared" si="42"/>
        <v>3966180.3293637829</v>
      </c>
      <c r="S240" t="s">
        <v>34</v>
      </c>
      <c r="T240" s="13">
        <f t="shared" si="41"/>
        <v>1.2131523530416556E-2</v>
      </c>
      <c r="U240" s="1">
        <v>25.31</v>
      </c>
    </row>
    <row r="241" spans="1:21">
      <c r="A241" t="s">
        <v>49</v>
      </c>
      <c r="B241" s="25" t="s">
        <v>34</v>
      </c>
      <c r="C241" s="26">
        <v>25.31</v>
      </c>
      <c r="D241" s="26">
        <v>3321.1958855859002</v>
      </c>
      <c r="E241" s="12">
        <f>D241/D246</f>
        <v>1.2131523530416556E-2</v>
      </c>
      <c r="F241">
        <f t="shared" si="42"/>
        <v>84059.467864179125</v>
      </c>
      <c r="S241" t="s">
        <v>35</v>
      </c>
      <c r="T241" s="13">
        <f t="shared" si="41"/>
        <v>0.11339426016804148</v>
      </c>
      <c r="U241" s="1">
        <v>262.99</v>
      </c>
    </row>
    <row r="242" spans="1:21">
      <c r="A242" t="s">
        <v>49</v>
      </c>
      <c r="B242" t="s">
        <v>35</v>
      </c>
      <c r="C242" s="1">
        <v>262.99</v>
      </c>
      <c r="D242" s="1">
        <v>31043.466995297102</v>
      </c>
      <c r="E242" s="12">
        <f>D242/D246</f>
        <v>0.11339426016804148</v>
      </c>
      <c r="F242">
        <f t="shared" si="42"/>
        <v>8164121.3850931851</v>
      </c>
      <c r="S242" t="s">
        <v>28</v>
      </c>
      <c r="T242" s="13">
        <f t="shared" si="41"/>
        <v>1.0944331584597879E-2</v>
      </c>
      <c r="U242" s="1">
        <v>25.31</v>
      </c>
    </row>
    <row r="243" spans="1:21">
      <c r="A243" t="s">
        <v>49</v>
      </c>
      <c r="B243" s="25" t="s">
        <v>28</v>
      </c>
      <c r="C243" s="26">
        <v>25.31</v>
      </c>
      <c r="D243" s="26">
        <v>2996.18336791094</v>
      </c>
      <c r="E243" s="12">
        <f>D243/D246</f>
        <v>1.0944331584597879E-2</v>
      </c>
      <c r="F243">
        <f t="shared" si="42"/>
        <v>75833.401041825884</v>
      </c>
      <c r="S243" t="s">
        <v>9</v>
      </c>
      <c r="T243" s="13">
        <f t="shared" si="41"/>
        <v>4.3539845933427369E-3</v>
      </c>
      <c r="U243" s="1">
        <v>105.64</v>
      </c>
    </row>
    <row r="244" spans="1:21">
      <c r="A244" t="s">
        <v>49</v>
      </c>
      <c r="B244" s="16" t="s">
        <v>9</v>
      </c>
      <c r="C244" s="24">
        <v>105.64</v>
      </c>
      <c r="D244" s="1">
        <v>1191.9719465620799</v>
      </c>
      <c r="E244" s="12">
        <f>D244/D246</f>
        <v>4.3539845933427369E-3</v>
      </c>
      <c r="F244">
        <f t="shared" si="42"/>
        <v>125919.91643481812</v>
      </c>
      <c r="H244" s="12">
        <f>E244</f>
        <v>4.3539845933427369E-3</v>
      </c>
      <c r="I244" s="16">
        <f>H244*100</f>
        <v>0.43539845933427368</v>
      </c>
      <c r="J244" s="16"/>
      <c r="K244" s="16"/>
      <c r="S244" t="s">
        <v>23</v>
      </c>
      <c r="T244" s="13">
        <f t="shared" si="41"/>
        <v>1.6924841903671689E-5</v>
      </c>
      <c r="U244" s="1">
        <v>6.55</v>
      </c>
    </row>
    <row r="245" spans="1:21">
      <c r="A245" t="s">
        <v>49</v>
      </c>
      <c r="B245" s="25" t="s">
        <v>23</v>
      </c>
      <c r="C245" s="26">
        <v>6.55</v>
      </c>
      <c r="D245" s="26">
        <v>4.6334423828740796</v>
      </c>
      <c r="E245" s="12">
        <f>D245/D246</f>
        <v>1.6924841903671689E-5</v>
      </c>
      <c r="F245">
        <f t="shared" si="42"/>
        <v>30.34904760782522</v>
      </c>
      <c r="T245" s="13"/>
      <c r="U245" s="1"/>
    </row>
    <row r="246" spans="1:21">
      <c r="D246" s="5">
        <f>SUM(D234:D245)</f>
        <v>273765.77041283302</v>
      </c>
      <c r="E246" s="12">
        <f>SUM(E234:E245)</f>
        <v>1.0000000000000002</v>
      </c>
      <c r="F246" s="8">
        <f>SUM(F234:F245)</f>
        <v>47720060.783123799</v>
      </c>
      <c r="G246" s="7">
        <f>F246/D246</f>
        <v>174.30981496029599</v>
      </c>
      <c r="H246" s="7"/>
      <c r="I246" s="7"/>
      <c r="J246" s="7"/>
      <c r="K246" s="7"/>
      <c r="T246" s="13"/>
      <c r="U246" s="1"/>
    </row>
    <row r="247" spans="1:21">
      <c r="A247" t="s">
        <v>49</v>
      </c>
      <c r="B247" t="s">
        <v>10</v>
      </c>
      <c r="D247" s="1">
        <v>21420.546487563199</v>
      </c>
      <c r="E247" s="12"/>
      <c r="T247" s="13" t="s">
        <v>83</v>
      </c>
      <c r="U247" s="1"/>
    </row>
    <row r="248" spans="1:21">
      <c r="E248" s="12"/>
      <c r="S248" t="s">
        <v>15</v>
      </c>
      <c r="T248" s="13">
        <f>E249</f>
        <v>3.1357660615789824E-2</v>
      </c>
      <c r="U248" s="1">
        <v>150.22</v>
      </c>
    </row>
    <row r="249" spans="1:21">
      <c r="A249" t="s">
        <v>50</v>
      </c>
      <c r="B249" t="s">
        <v>15</v>
      </c>
      <c r="C249" s="1">
        <v>150.22</v>
      </c>
      <c r="D249" s="1">
        <v>2200.39620709459</v>
      </c>
      <c r="E249" s="12">
        <f>D249/D263</f>
        <v>3.1357660615789824E-2</v>
      </c>
      <c r="F249">
        <f>D249*C249</f>
        <v>330543.51822974929</v>
      </c>
      <c r="S249" s="8" t="s">
        <v>4</v>
      </c>
      <c r="T249" s="15">
        <f t="shared" ref="T249:T261" si="43">E250</f>
        <v>0.23807180311401677</v>
      </c>
      <c r="U249" s="5">
        <v>147.91999999999999</v>
      </c>
    </row>
    <row r="250" spans="1:21">
      <c r="A250" t="s">
        <v>50</v>
      </c>
      <c r="B250" t="s">
        <v>4</v>
      </c>
      <c r="C250" s="1">
        <v>147.91999999999999</v>
      </c>
      <c r="D250" s="1">
        <v>16705.7198241527</v>
      </c>
      <c r="E250" s="12">
        <f>D250/D263</f>
        <v>0.23807180311401677</v>
      </c>
      <c r="F250">
        <f t="shared" ref="F250:F262" si="44">D250*C250</f>
        <v>2471110.0763886673</v>
      </c>
      <c r="S250" t="s">
        <v>5</v>
      </c>
      <c r="T250" s="13">
        <f t="shared" si="43"/>
        <v>8.8029890385288453E-2</v>
      </c>
      <c r="U250" s="1">
        <v>135.72</v>
      </c>
    </row>
    <row r="251" spans="1:21">
      <c r="A251" t="s">
        <v>50</v>
      </c>
      <c r="B251" t="s">
        <v>5</v>
      </c>
      <c r="C251" s="1">
        <v>135.72</v>
      </c>
      <c r="D251" s="1">
        <v>6177.1392734955898</v>
      </c>
      <c r="E251" s="12">
        <f>D251/D263</f>
        <v>8.8029890385288453E-2</v>
      </c>
      <c r="F251">
        <f t="shared" si="44"/>
        <v>838361.34219882148</v>
      </c>
      <c r="S251" t="s">
        <v>51</v>
      </c>
      <c r="T251" s="13">
        <f t="shared" si="43"/>
        <v>1.7606519815230441E-3</v>
      </c>
      <c r="U251" s="1">
        <v>116.27</v>
      </c>
    </row>
    <row r="252" spans="1:21">
      <c r="A252" t="s">
        <v>50</v>
      </c>
      <c r="B252" s="16" t="s">
        <v>51</v>
      </c>
      <c r="C252" s="24">
        <v>116.27</v>
      </c>
      <c r="D252" s="1">
        <v>123.54658689705001</v>
      </c>
      <c r="E252" s="12">
        <f>D252/D263</f>
        <v>1.7606519815230441E-3</v>
      </c>
      <c r="F252">
        <f t="shared" si="44"/>
        <v>14364.761658520003</v>
      </c>
      <c r="H252" s="12">
        <f>E252</f>
        <v>1.7606519815230441E-3</v>
      </c>
      <c r="S252" t="s">
        <v>6</v>
      </c>
      <c r="T252" s="13">
        <f t="shared" si="43"/>
        <v>1.4724728347891554E-3</v>
      </c>
      <c r="U252" s="1">
        <v>170.56</v>
      </c>
    </row>
    <row r="253" spans="1:21">
      <c r="A253" t="s">
        <v>50</v>
      </c>
      <c r="B253" t="s">
        <v>6</v>
      </c>
      <c r="C253" s="1">
        <v>170.56</v>
      </c>
      <c r="D253" s="1">
        <v>103.32478817276299</v>
      </c>
      <c r="E253" s="12">
        <f>D253/D263</f>
        <v>1.4724728347891554E-3</v>
      </c>
      <c r="F253">
        <f t="shared" si="44"/>
        <v>17623.075870746456</v>
      </c>
      <c r="S253" t="s">
        <v>7</v>
      </c>
      <c r="T253" s="13">
        <f t="shared" si="43"/>
        <v>9.9674173757347169E-3</v>
      </c>
      <c r="U253" s="1">
        <v>154.78</v>
      </c>
    </row>
    <row r="254" spans="1:21">
      <c r="A254" t="s">
        <v>50</v>
      </c>
      <c r="B254" t="s">
        <v>7</v>
      </c>
      <c r="C254" s="1">
        <v>154.78</v>
      </c>
      <c r="D254" s="1">
        <v>699.42294665475197</v>
      </c>
      <c r="E254" s="12">
        <f>D254/D263</f>
        <v>9.9674173757347169E-3</v>
      </c>
      <c r="F254">
        <f t="shared" si="44"/>
        <v>108256.68368322251</v>
      </c>
      <c r="S254" t="s">
        <v>21</v>
      </c>
      <c r="T254" s="13">
        <f t="shared" si="43"/>
        <v>1.7545533988016983E-2</v>
      </c>
      <c r="U254" s="1">
        <v>140.09</v>
      </c>
    </row>
    <row r="255" spans="1:21">
      <c r="A255" t="s">
        <v>50</v>
      </c>
      <c r="B255" s="16" t="s">
        <v>21</v>
      </c>
      <c r="C255" s="24">
        <v>140.09</v>
      </c>
      <c r="D255" s="1">
        <v>1231.1864367599401</v>
      </c>
      <c r="E255" s="12">
        <f>D255/D263</f>
        <v>1.7545533988016983E-2</v>
      </c>
      <c r="F255">
        <f t="shared" si="44"/>
        <v>172476.90792570001</v>
      </c>
      <c r="H255" s="12">
        <f t="shared" ref="H255:H260" si="45">E255</f>
        <v>1.7545533988016983E-2</v>
      </c>
      <c r="S255" t="s">
        <v>52</v>
      </c>
      <c r="T255" s="13">
        <f t="shared" si="43"/>
        <v>0.15430130804495737</v>
      </c>
      <c r="U255" s="1">
        <v>140.09</v>
      </c>
    </row>
    <row r="256" spans="1:21">
      <c r="A256" t="s">
        <v>50</v>
      </c>
      <c r="B256" s="16" t="s">
        <v>52</v>
      </c>
      <c r="C256" s="24">
        <v>140.09</v>
      </c>
      <c r="D256" s="1">
        <v>10827.466281106899</v>
      </c>
      <c r="E256" s="12">
        <f>D256/D263</f>
        <v>0.15430130804495737</v>
      </c>
      <c r="F256">
        <f t="shared" si="44"/>
        <v>1516819.7513202655</v>
      </c>
      <c r="H256" s="12">
        <f t="shared" si="45"/>
        <v>0.15430130804495737</v>
      </c>
      <c r="S256" s="8" t="s">
        <v>8</v>
      </c>
      <c r="T256" s="15">
        <f t="shared" si="43"/>
        <v>0.22995510493159066</v>
      </c>
      <c r="U256" s="5">
        <v>140.09</v>
      </c>
    </row>
    <row r="257" spans="1:21">
      <c r="A257" t="s">
        <v>50</v>
      </c>
      <c r="B257" s="16" t="s">
        <v>8</v>
      </c>
      <c r="C257" s="24">
        <v>140.09</v>
      </c>
      <c r="D257" s="1">
        <v>16136.163564405801</v>
      </c>
      <c r="E257" s="12">
        <f>D257/D263</f>
        <v>0.22995510493159066</v>
      </c>
      <c r="F257">
        <f t="shared" si="44"/>
        <v>2260515.1537376088</v>
      </c>
      <c r="H257" s="12">
        <f t="shared" si="45"/>
        <v>0.22995510493159066</v>
      </c>
      <c r="S257" t="s">
        <v>9</v>
      </c>
      <c r="T257" s="13">
        <f t="shared" si="43"/>
        <v>0.10158877528674444</v>
      </c>
      <c r="U257" s="1">
        <v>105.64</v>
      </c>
    </row>
    <row r="258" spans="1:21">
      <c r="A258" t="s">
        <v>50</v>
      </c>
      <c r="B258" s="16" t="s">
        <v>9</v>
      </c>
      <c r="C258" s="24">
        <v>105.64</v>
      </c>
      <c r="D258" s="1">
        <v>7128.5788363873698</v>
      </c>
      <c r="E258" s="12">
        <f>D258/D263</f>
        <v>0.10158877528674444</v>
      </c>
      <c r="F258">
        <f t="shared" si="44"/>
        <v>753063.06827596179</v>
      </c>
      <c r="H258" s="12">
        <f t="shared" si="45"/>
        <v>0.10158877528674444</v>
      </c>
      <c r="S258" t="s">
        <v>11</v>
      </c>
      <c r="T258" s="13">
        <f t="shared" si="43"/>
        <v>4.597902644076074E-2</v>
      </c>
      <c r="U258" s="1">
        <v>47.1</v>
      </c>
    </row>
    <row r="259" spans="1:21">
      <c r="A259" t="s">
        <v>50</v>
      </c>
      <c r="B259" s="16" t="s">
        <v>11</v>
      </c>
      <c r="C259" s="24">
        <v>47.1</v>
      </c>
      <c r="D259" s="1">
        <v>3226.39104446483</v>
      </c>
      <c r="E259" s="12">
        <f>D259/D263</f>
        <v>4.597902644076074E-2</v>
      </c>
      <c r="F259">
        <f t="shared" si="44"/>
        <v>151963.01819429349</v>
      </c>
      <c r="H259" s="12">
        <f t="shared" si="45"/>
        <v>4.597902644076074E-2</v>
      </c>
      <c r="S259" t="s">
        <v>12</v>
      </c>
      <c r="T259" s="13">
        <f t="shared" si="43"/>
        <v>3.5482751887042953E-2</v>
      </c>
      <c r="U259" s="1">
        <v>77.8</v>
      </c>
    </row>
    <row r="260" spans="1:21">
      <c r="A260" t="s">
        <v>50</v>
      </c>
      <c r="B260" s="16" t="s">
        <v>12</v>
      </c>
      <c r="C260" s="24">
        <v>77.8</v>
      </c>
      <c r="D260" s="1">
        <v>2489.8576978096798</v>
      </c>
      <c r="E260" s="12">
        <f>D260/D263</f>
        <v>3.5482751887042953E-2</v>
      </c>
      <c r="F260">
        <f t="shared" si="44"/>
        <v>193710.92888959308</v>
      </c>
      <c r="H260" s="12">
        <f t="shared" si="45"/>
        <v>3.5482751887042953E-2</v>
      </c>
      <c r="S260" t="s">
        <v>24</v>
      </c>
      <c r="T260" s="13">
        <f t="shared" si="43"/>
        <v>5.0811048638637986E-3</v>
      </c>
      <c r="U260" s="1">
        <v>16.3</v>
      </c>
    </row>
    <row r="261" spans="1:21">
      <c r="A261" t="s">
        <v>50</v>
      </c>
      <c r="B261" s="25" t="s">
        <v>24</v>
      </c>
      <c r="C261" s="26">
        <v>16.3</v>
      </c>
      <c r="D261" s="26">
        <v>356.54585357257099</v>
      </c>
      <c r="E261" s="12">
        <f>D261/D263</f>
        <v>5.0811048638637986E-3</v>
      </c>
      <c r="F261">
        <f t="shared" si="44"/>
        <v>5811.6974132329078</v>
      </c>
      <c r="H261" s="12">
        <f>SUM(H252:H260)</f>
        <v>0.58661315256063629</v>
      </c>
      <c r="I261" s="16">
        <f>H261*100</f>
        <v>58.661315256063631</v>
      </c>
      <c r="J261" s="16"/>
      <c r="K261" s="16"/>
      <c r="S261" t="s">
        <v>13</v>
      </c>
      <c r="T261" s="13">
        <f t="shared" si="43"/>
        <v>3.9406498249880961E-2</v>
      </c>
      <c r="U261" s="1">
        <v>24.1</v>
      </c>
    </row>
    <row r="262" spans="1:21">
      <c r="A262" t="s">
        <v>50</v>
      </c>
      <c r="B262" s="25" t="s">
        <v>13</v>
      </c>
      <c r="C262" s="26">
        <v>24.1</v>
      </c>
      <c r="D262" s="26">
        <v>2765.1906290565498</v>
      </c>
      <c r="E262" s="12">
        <f>D262/D263</f>
        <v>3.9406498249880961E-2</v>
      </c>
      <c r="F262">
        <f t="shared" si="44"/>
        <v>66641.094160262859</v>
      </c>
      <c r="T262" s="1"/>
      <c r="U262" s="1"/>
    </row>
    <row r="263" spans="1:21">
      <c r="D263" s="5">
        <f>SUM(D249:D262)</f>
        <v>70170.929970031095</v>
      </c>
      <c r="E263" s="12"/>
      <c r="F263" s="8">
        <f>SUM(F249:F262)</f>
        <v>8901261.0779466443</v>
      </c>
      <c r="G263" s="7">
        <f>F263/D263</f>
        <v>126.85112028226266</v>
      </c>
      <c r="H263" s="7"/>
      <c r="I263" s="7"/>
      <c r="J263" s="7"/>
      <c r="K263" s="7"/>
      <c r="T263" s="1"/>
      <c r="U263" s="1"/>
    </row>
    <row r="264" spans="1:21">
      <c r="A264" t="s">
        <v>50</v>
      </c>
      <c r="B264" t="s">
        <v>10</v>
      </c>
      <c r="D264" s="1">
        <v>448.593136160423</v>
      </c>
      <c r="E264" s="12"/>
      <c r="T264" s="1" t="s">
        <v>84</v>
      </c>
      <c r="U264" s="1"/>
    </row>
    <row r="265" spans="1:21">
      <c r="E265" s="12"/>
      <c r="S265" s="8" t="s">
        <v>5</v>
      </c>
      <c r="T265" s="15">
        <f>E266</f>
        <v>0.32940400636935235</v>
      </c>
      <c r="U265" s="5">
        <v>117.97</v>
      </c>
    </row>
    <row r="266" spans="1:21">
      <c r="A266" t="s">
        <v>53</v>
      </c>
      <c r="B266" t="s">
        <v>5</v>
      </c>
      <c r="C266" s="1">
        <v>117.97</v>
      </c>
      <c r="D266" s="1">
        <v>92266.806125913805</v>
      </c>
      <c r="E266" s="12">
        <f>D266/D279</f>
        <v>0.32940400636935235</v>
      </c>
      <c r="F266">
        <f>D266*C266</f>
        <v>10884715.118674051</v>
      </c>
      <c r="S266" t="s">
        <v>16</v>
      </c>
      <c r="T266" s="13">
        <f t="shared" ref="T266:T277" si="46">E267</f>
        <v>1.0012305422674233E-2</v>
      </c>
      <c r="U266" s="1">
        <v>116.27</v>
      </c>
    </row>
    <row r="267" spans="1:21">
      <c r="A267" t="s">
        <v>53</v>
      </c>
      <c r="B267" s="16" t="s">
        <v>16</v>
      </c>
      <c r="C267" s="24">
        <v>116.27</v>
      </c>
      <c r="D267" s="1">
        <v>2804.4693611633902</v>
      </c>
      <c r="E267" s="12">
        <f>D267/D279</f>
        <v>1.0012305422674233E-2</v>
      </c>
      <c r="F267">
        <f t="shared" ref="F267:F278" si="47">D267*C267</f>
        <v>326075.65262246737</v>
      </c>
      <c r="H267" s="12">
        <f>E267</f>
        <v>1.0012305422674233E-2</v>
      </c>
      <c r="S267" t="s">
        <v>6</v>
      </c>
      <c r="T267" s="13">
        <f t="shared" si="46"/>
        <v>1.0642151716050935E-2</v>
      </c>
      <c r="U267" s="1">
        <v>169.39</v>
      </c>
    </row>
    <row r="268" spans="1:21">
      <c r="A268" t="s">
        <v>53</v>
      </c>
      <c r="B268" t="s">
        <v>6</v>
      </c>
      <c r="C268" s="1">
        <v>169.39</v>
      </c>
      <c r="D268" s="1">
        <v>2980.89073041338</v>
      </c>
      <c r="E268" s="12">
        <f>D268/D279</f>
        <v>1.0642151716050935E-2</v>
      </c>
      <c r="F268">
        <f t="shared" si="47"/>
        <v>504933.08082472242</v>
      </c>
      <c r="S268" t="s">
        <v>7</v>
      </c>
      <c r="T268" s="13">
        <f t="shared" si="46"/>
        <v>0.21244926016440321</v>
      </c>
      <c r="U268" s="1">
        <v>123.29</v>
      </c>
    </row>
    <row r="269" spans="1:21">
      <c r="A269" t="s">
        <v>53</v>
      </c>
      <c r="B269" t="s">
        <v>7</v>
      </c>
      <c r="C269" s="1">
        <v>123.29</v>
      </c>
      <c r="D269" s="1">
        <v>59507.517577681101</v>
      </c>
      <c r="E269" s="12">
        <f>D269/D279</f>
        <v>0.21244926016440321</v>
      </c>
      <c r="F269">
        <f t="shared" si="47"/>
        <v>7336681.8421523031</v>
      </c>
      <c r="S269" s="8" t="s">
        <v>8</v>
      </c>
      <c r="T269" s="15">
        <f t="shared" si="46"/>
        <v>0.29318988515698891</v>
      </c>
      <c r="U269" s="5">
        <v>140.09</v>
      </c>
    </row>
    <row r="270" spans="1:21">
      <c r="A270" t="s">
        <v>53</v>
      </c>
      <c r="B270" s="16" t="s">
        <v>8</v>
      </c>
      <c r="C270" s="24">
        <v>140.09</v>
      </c>
      <c r="D270" s="1">
        <v>82123.148986616899</v>
      </c>
      <c r="E270" s="12">
        <f>D270/D279</f>
        <v>0.29318988515698891</v>
      </c>
      <c r="F270">
        <f t="shared" si="47"/>
        <v>11504631.941535162</v>
      </c>
      <c r="H270" s="12">
        <f>E270</f>
        <v>0.29318988515698891</v>
      </c>
      <c r="S270" t="s">
        <v>26</v>
      </c>
      <c r="T270" s="13">
        <f t="shared" si="46"/>
        <v>3.8345645431735612E-3</v>
      </c>
      <c r="U270" s="1" t="s">
        <v>27</v>
      </c>
    </row>
    <row r="271" spans="1:21">
      <c r="A271" t="s">
        <v>53</v>
      </c>
      <c r="B271" t="s">
        <v>26</v>
      </c>
      <c r="C271" s="1" t="s">
        <v>27</v>
      </c>
      <c r="D271" s="1">
        <v>1074.0701887079899</v>
      </c>
      <c r="E271" s="12">
        <f>D271/D279</f>
        <v>3.8345645431735612E-3</v>
      </c>
      <c r="F271">
        <f t="shared" si="47"/>
        <v>196554.84453356217</v>
      </c>
      <c r="S271" t="s">
        <v>35</v>
      </c>
      <c r="T271" s="13">
        <f t="shared" si="46"/>
        <v>4.9873528870919993E-3</v>
      </c>
      <c r="U271" s="1" t="s">
        <v>27</v>
      </c>
    </row>
    <row r="272" spans="1:21">
      <c r="A272" t="s">
        <v>53</v>
      </c>
      <c r="B272" t="s">
        <v>35</v>
      </c>
      <c r="C272" s="1" t="s">
        <v>27</v>
      </c>
      <c r="D272" s="1">
        <v>1396.96880735221</v>
      </c>
      <c r="E272" s="12">
        <f>D272/D279</f>
        <v>4.9873528870919993E-3</v>
      </c>
      <c r="F272">
        <f t="shared" si="47"/>
        <v>255645.29174545442</v>
      </c>
      <c r="S272" t="s">
        <v>28</v>
      </c>
      <c r="T272" s="13">
        <f t="shared" si="46"/>
        <v>3.0092375314512668E-3</v>
      </c>
      <c r="U272" s="1">
        <v>25.31</v>
      </c>
    </row>
    <row r="273" spans="1:21">
      <c r="A273" t="s">
        <v>53</v>
      </c>
      <c r="B273" s="25" t="s">
        <v>28</v>
      </c>
      <c r="C273" s="26">
        <v>25.31</v>
      </c>
      <c r="D273" s="26">
        <v>842.89422876633898</v>
      </c>
      <c r="E273" s="12">
        <f>D273/D279</f>
        <v>3.0092375314512668E-3</v>
      </c>
      <c r="F273">
        <f t="shared" si="47"/>
        <v>21333.652930076038</v>
      </c>
      <c r="S273" t="s">
        <v>9</v>
      </c>
      <c r="T273" s="13">
        <f t="shared" si="46"/>
        <v>1.1109290996586497E-3</v>
      </c>
      <c r="U273" s="1">
        <v>105.64</v>
      </c>
    </row>
    <row r="274" spans="1:21">
      <c r="A274" t="s">
        <v>53</v>
      </c>
      <c r="B274" s="16" t="s">
        <v>9</v>
      </c>
      <c r="C274" s="24">
        <v>105.64</v>
      </c>
      <c r="D274" s="1">
        <v>311.17374979012197</v>
      </c>
      <c r="E274" s="12">
        <f>D274/D279</f>
        <v>1.1109290996586497E-3</v>
      </c>
      <c r="F274">
        <f t="shared" si="47"/>
        <v>32872.394927828485</v>
      </c>
      <c r="H274" s="12">
        <f>E274</f>
        <v>1.1109290996586497E-3</v>
      </c>
      <c r="S274" t="s">
        <v>23</v>
      </c>
      <c r="T274" s="13">
        <f t="shared" si="46"/>
        <v>1.2587859327579842E-2</v>
      </c>
      <c r="U274" s="1">
        <v>6.55</v>
      </c>
    </row>
    <row r="275" spans="1:21">
      <c r="A275" t="s">
        <v>53</v>
      </c>
      <c r="B275" s="25" t="s">
        <v>23</v>
      </c>
      <c r="C275" s="26">
        <v>6.55</v>
      </c>
      <c r="D275" s="26">
        <v>3525.8878266823199</v>
      </c>
      <c r="E275" s="12">
        <f>D275/D279</f>
        <v>1.2587859327579842E-2</v>
      </c>
      <c r="F275">
        <f t="shared" si="47"/>
        <v>23094.565264769193</v>
      </c>
      <c r="S275" t="s">
        <v>11</v>
      </c>
      <c r="T275" s="13">
        <f t="shared" si="46"/>
        <v>1.6611699706829106E-2</v>
      </c>
      <c r="U275" s="1">
        <v>47.1</v>
      </c>
    </row>
    <row r="276" spans="1:21">
      <c r="A276" t="s">
        <v>53</v>
      </c>
      <c r="B276" s="16" t="s">
        <v>11</v>
      </c>
      <c r="C276" s="24">
        <v>47.1</v>
      </c>
      <c r="D276" s="1">
        <v>4652.97460454477</v>
      </c>
      <c r="E276" s="12">
        <f>D276/D279</f>
        <v>1.6611699706829106E-2</v>
      </c>
      <c r="F276">
        <f t="shared" si="47"/>
        <v>219155.10387405867</v>
      </c>
      <c r="H276" s="12">
        <f>E276</f>
        <v>1.6611699706829106E-2</v>
      </c>
      <c r="S276" t="s">
        <v>12</v>
      </c>
      <c r="T276" s="13">
        <f t="shared" si="46"/>
        <v>0.10162874330688809</v>
      </c>
      <c r="U276" s="1">
        <v>77.8</v>
      </c>
    </row>
    <row r="277" spans="1:21">
      <c r="A277" t="s">
        <v>53</v>
      </c>
      <c r="B277" s="16" t="s">
        <v>12</v>
      </c>
      <c r="C277" s="24">
        <v>77.8</v>
      </c>
      <c r="D277" s="1">
        <v>28466.440523503399</v>
      </c>
      <c r="E277" s="12">
        <f>D277/D279</f>
        <v>0.10162874330688809</v>
      </c>
      <c r="F277">
        <f t="shared" si="47"/>
        <v>2214689.0727285645</v>
      </c>
      <c r="H277" s="12">
        <f>E277</f>
        <v>0.10162874330688809</v>
      </c>
      <c r="S277" t="s">
        <v>13</v>
      </c>
      <c r="T277" s="13">
        <f t="shared" si="46"/>
        <v>5.3200476785760203E-4</v>
      </c>
      <c r="U277" s="1">
        <v>24.1</v>
      </c>
    </row>
    <row r="278" spans="1:21">
      <c r="A278" t="s">
        <v>53</v>
      </c>
      <c r="B278" s="25" t="s">
        <v>13</v>
      </c>
      <c r="C278" s="26">
        <v>24.1</v>
      </c>
      <c r="D278" s="26">
        <v>149.01573698208099</v>
      </c>
      <c r="E278" s="12">
        <f>D278/D279</f>
        <v>5.3200476785760203E-4</v>
      </c>
      <c r="F278">
        <f t="shared" si="47"/>
        <v>3591.2792612681524</v>
      </c>
      <c r="H278" s="12">
        <f>SUM(H267:H277)</f>
        <v>0.42255356269303901</v>
      </c>
      <c r="I278" s="16">
        <f>H278*100</f>
        <v>42.255356269303903</v>
      </c>
      <c r="J278" s="16"/>
      <c r="K278" s="16"/>
      <c r="T278" s="13"/>
      <c r="U278" s="1"/>
    </row>
    <row r="279" spans="1:21">
      <c r="D279" s="5">
        <f>SUM(D266:D278)</f>
        <v>280102.25844811788</v>
      </c>
      <c r="E279" s="12">
        <f>SUM(E266:E278)</f>
        <v>0.99999999999999967</v>
      </c>
      <c r="F279" s="8">
        <f>SUM(F266:F278)</f>
        <v>33523973.841074288</v>
      </c>
      <c r="G279" s="7">
        <f>F279/D279</f>
        <v>119.68476808009667</v>
      </c>
      <c r="H279" s="7"/>
      <c r="I279" s="7"/>
      <c r="J279" s="7"/>
      <c r="K279" s="7"/>
      <c r="T279" s="13"/>
      <c r="U279" s="1"/>
    </row>
    <row r="280" spans="1:21">
      <c r="A280" t="s">
        <v>53</v>
      </c>
      <c r="B280" t="s">
        <v>10</v>
      </c>
      <c r="D280" s="1">
        <v>1591.8051255876001</v>
      </c>
      <c r="E280" s="12"/>
      <c r="T280" s="13" t="s">
        <v>85</v>
      </c>
      <c r="U280" s="1"/>
    </row>
    <row r="281" spans="1:21">
      <c r="E281" s="12"/>
      <c r="S281" s="8" t="s">
        <v>5</v>
      </c>
      <c r="T281" s="15">
        <f>E282</f>
        <v>0.47149665759751896</v>
      </c>
      <c r="U281" s="5">
        <v>97.4</v>
      </c>
    </row>
    <row r="282" spans="1:21">
      <c r="A282" t="s">
        <v>54</v>
      </c>
      <c r="B282" t="s">
        <v>5</v>
      </c>
      <c r="C282" s="1">
        <v>97.4</v>
      </c>
      <c r="D282" s="1">
        <v>81180.651379623494</v>
      </c>
      <c r="E282" s="12">
        <f>D282/D292</f>
        <v>0.47149665759751896</v>
      </c>
      <c r="F282">
        <f>D282*C282</f>
        <v>7906995.4443753287</v>
      </c>
      <c r="S282" t="s">
        <v>6</v>
      </c>
      <c r="T282" s="13">
        <f t="shared" ref="T282:T290" si="48">E283</f>
        <v>1.2249254067363727E-2</v>
      </c>
      <c r="U282" s="1">
        <v>137.66999999999999</v>
      </c>
    </row>
    <row r="283" spans="1:21">
      <c r="A283" t="s">
        <v>54</v>
      </c>
      <c r="B283" t="s">
        <v>6</v>
      </c>
      <c r="C283" s="1">
        <v>137.66999999999999</v>
      </c>
      <c r="D283" s="1">
        <v>2109.0338777161301</v>
      </c>
      <c r="E283" s="12">
        <f>D283/D292</f>
        <v>1.2249254067363727E-2</v>
      </c>
      <c r="F283">
        <f t="shared" ref="F283:F291" si="49">D283*C283</f>
        <v>290350.69394517958</v>
      </c>
      <c r="S283" t="s">
        <v>7</v>
      </c>
      <c r="T283" s="13">
        <f t="shared" si="48"/>
        <v>2.9350216890421561E-2</v>
      </c>
      <c r="U283" s="1">
        <v>145.55000000000001</v>
      </c>
    </row>
    <row r="284" spans="1:21">
      <c r="A284" t="s">
        <v>54</v>
      </c>
      <c r="B284" t="s">
        <v>7</v>
      </c>
      <c r="C284" s="1">
        <v>145.55000000000001</v>
      </c>
      <c r="D284" s="1">
        <v>5053.4180611976999</v>
      </c>
      <c r="E284" s="12">
        <f>D284/D292</f>
        <v>2.9350216890421561E-2</v>
      </c>
      <c r="F284">
        <f t="shared" si="49"/>
        <v>735524.99880732526</v>
      </c>
      <c r="S284" t="s">
        <v>21</v>
      </c>
      <c r="T284" s="13">
        <f t="shared" si="48"/>
        <v>9.2603047908152453E-3</v>
      </c>
      <c r="U284" s="1">
        <v>140.09</v>
      </c>
    </row>
    <row r="285" spans="1:21">
      <c r="A285" t="s">
        <v>54</v>
      </c>
      <c r="B285" s="16" t="s">
        <v>21</v>
      </c>
      <c r="C285" s="24">
        <v>140.09</v>
      </c>
      <c r="D285" s="1">
        <v>1594.4070075125501</v>
      </c>
      <c r="E285" s="12">
        <f>D285/D292</f>
        <v>9.2603047908152453E-3</v>
      </c>
      <c r="F285">
        <f t="shared" si="49"/>
        <v>223360.47768243315</v>
      </c>
      <c r="H285" s="12">
        <f>E285</f>
        <v>9.2603047908152453E-3</v>
      </c>
      <c r="S285" t="s">
        <v>8</v>
      </c>
      <c r="T285" s="13">
        <f t="shared" si="48"/>
        <v>0.22047921769435627</v>
      </c>
      <c r="U285" s="1">
        <v>140.09</v>
      </c>
    </row>
    <row r="286" spans="1:21">
      <c r="A286" t="s">
        <v>54</v>
      </c>
      <c r="B286" s="16" t="s">
        <v>8</v>
      </c>
      <c r="C286" s="24">
        <v>140.09</v>
      </c>
      <c r="D286" s="1">
        <v>37961.3433514016</v>
      </c>
      <c r="E286" s="12">
        <f>D286/D292</f>
        <v>0.22047921769435627</v>
      </c>
      <c r="F286">
        <f t="shared" si="49"/>
        <v>5318004.5900978502</v>
      </c>
      <c r="H286" s="12">
        <f t="shared" ref="H286:H289" si="50">E286</f>
        <v>0.22047921769435627</v>
      </c>
      <c r="S286" t="s">
        <v>9</v>
      </c>
      <c r="T286" s="13">
        <f t="shared" si="48"/>
        <v>2.065149337761284E-2</v>
      </c>
      <c r="U286" s="1">
        <v>105.64</v>
      </c>
    </row>
    <row r="287" spans="1:21">
      <c r="A287" t="s">
        <v>54</v>
      </c>
      <c r="B287" s="16" t="s">
        <v>9</v>
      </c>
      <c r="C287" s="24">
        <v>105.64</v>
      </c>
      <c r="D287" s="1">
        <v>3555.7021610696002</v>
      </c>
      <c r="E287" s="12">
        <f>D287/D292</f>
        <v>2.065149337761284E-2</v>
      </c>
      <c r="F287">
        <f t="shared" si="49"/>
        <v>375624.37629539258</v>
      </c>
      <c r="H287" s="12">
        <f t="shared" si="50"/>
        <v>2.065149337761284E-2</v>
      </c>
      <c r="S287" t="s">
        <v>11</v>
      </c>
      <c r="T287" s="13">
        <f t="shared" si="48"/>
        <v>7.7080295085382167E-2</v>
      </c>
      <c r="U287" s="1">
        <v>47.1</v>
      </c>
    </row>
    <row r="288" spans="1:21">
      <c r="A288" t="s">
        <v>54</v>
      </c>
      <c r="B288" s="16" t="s">
        <v>11</v>
      </c>
      <c r="C288" s="24">
        <v>47.1</v>
      </c>
      <c r="D288" s="1">
        <v>13271.416589566599</v>
      </c>
      <c r="E288" s="12">
        <f>D288/D292</f>
        <v>7.7080295085382167E-2</v>
      </c>
      <c r="F288">
        <f t="shared" si="49"/>
        <v>625083.72136858688</v>
      </c>
      <c r="H288" s="12">
        <f t="shared" si="50"/>
        <v>7.7080295085382167E-2</v>
      </c>
      <c r="S288" t="s">
        <v>12</v>
      </c>
      <c r="T288" s="13">
        <f t="shared" si="48"/>
        <v>0.11548522498747267</v>
      </c>
      <c r="U288" s="1">
        <v>77.8</v>
      </c>
    </row>
    <row r="289" spans="1:21">
      <c r="A289" t="s">
        <v>54</v>
      </c>
      <c r="B289" s="16" t="s">
        <v>12</v>
      </c>
      <c r="C289" s="24">
        <v>77.8</v>
      </c>
      <c r="D289" s="1">
        <v>19883.843582213201</v>
      </c>
      <c r="E289" s="12">
        <f>D289/D292</f>
        <v>0.11548522498747267</v>
      </c>
      <c r="F289">
        <f t="shared" si="49"/>
        <v>1546963.0306961869</v>
      </c>
      <c r="H289" s="12">
        <f t="shared" si="50"/>
        <v>0.11548522498747267</v>
      </c>
      <c r="S289" t="s">
        <v>24</v>
      </c>
      <c r="T289" s="13">
        <f t="shared" si="48"/>
        <v>1.8195234252299564E-2</v>
      </c>
      <c r="U289" s="1">
        <v>16.3</v>
      </c>
    </row>
    <row r="290" spans="1:21">
      <c r="A290" t="s">
        <v>54</v>
      </c>
      <c r="B290" s="25" t="s">
        <v>24</v>
      </c>
      <c r="C290" s="26">
        <v>16.3</v>
      </c>
      <c r="D290" s="26">
        <v>3132.7920247260899</v>
      </c>
      <c r="E290" s="12">
        <f>D290/D292</f>
        <v>1.8195234252299564E-2</v>
      </c>
      <c r="F290">
        <f t="shared" si="49"/>
        <v>51064.51000303527</v>
      </c>
      <c r="H290" s="12">
        <f>SUM(H285:H289)</f>
        <v>0.44295653593563916</v>
      </c>
      <c r="I290" s="16">
        <f>H290*100</f>
        <v>44.29565359356392</v>
      </c>
      <c r="J290" s="16"/>
      <c r="K290" s="16"/>
      <c r="S290" t="s">
        <v>13</v>
      </c>
      <c r="T290" s="13">
        <f t="shared" si="48"/>
        <v>2.5752101256756962E-2</v>
      </c>
      <c r="U290" s="1">
        <v>24.1</v>
      </c>
    </row>
    <row r="291" spans="1:21">
      <c r="A291" t="s">
        <v>54</v>
      </c>
      <c r="B291" s="25" t="s">
        <v>13</v>
      </c>
      <c r="C291" s="26">
        <v>24.1</v>
      </c>
      <c r="D291" s="26">
        <v>4433.90705051851</v>
      </c>
      <c r="E291" s="12">
        <f>D291/D292</f>
        <v>2.5752101256756962E-2</v>
      </c>
      <c r="F291">
        <f t="shared" si="49"/>
        <v>106857.1599174961</v>
      </c>
      <c r="T291" s="1"/>
      <c r="U291" s="1"/>
    </row>
    <row r="292" spans="1:21">
      <c r="D292" s="5">
        <f>SUM(D282:D291)</f>
        <v>172176.51508554548</v>
      </c>
      <c r="E292" s="12">
        <f>SUM(E282:E291)</f>
        <v>1</v>
      </c>
      <c r="F292" s="8">
        <f>SUM(F282:F291)</f>
        <v>17179829.003188815</v>
      </c>
      <c r="G292" s="7">
        <f>F292/D292</f>
        <v>99.780327152359064</v>
      </c>
      <c r="H292" s="7"/>
      <c r="I292" s="7"/>
      <c r="J292" s="7"/>
      <c r="K292" s="7"/>
      <c r="T292" s="1"/>
      <c r="U292" s="1"/>
    </row>
    <row r="293" spans="1:21">
      <c r="A293" t="s">
        <v>54</v>
      </c>
      <c r="B293" t="s">
        <v>10</v>
      </c>
      <c r="D293" s="1">
        <v>1352.6790976909799</v>
      </c>
      <c r="E293" s="12"/>
      <c r="T293" s="1" t="s">
        <v>86</v>
      </c>
      <c r="U293" s="1"/>
    </row>
    <row r="294" spans="1:21">
      <c r="E294" s="12"/>
      <c r="S294" t="s">
        <v>5</v>
      </c>
      <c r="T294" s="13">
        <f>E295</f>
        <v>2.3318893717477193E-4</v>
      </c>
      <c r="U294" s="1">
        <v>113.12</v>
      </c>
    </row>
    <row r="295" spans="1:21">
      <c r="A295" t="s">
        <v>55</v>
      </c>
      <c r="B295" t="s">
        <v>5</v>
      </c>
      <c r="C295" s="1">
        <v>113.12</v>
      </c>
      <c r="D295" s="1">
        <v>9.0205021142267992</v>
      </c>
      <c r="E295" s="12">
        <f>D295/D303</f>
        <v>2.3318893717477193E-4</v>
      </c>
      <c r="F295">
        <f>D295*C295</f>
        <v>1020.3991991613356</v>
      </c>
      <c r="S295" t="s">
        <v>6</v>
      </c>
      <c r="T295" s="13">
        <f t="shared" ref="T295:T301" si="51">E296</f>
        <v>3.2628685733415817E-5</v>
      </c>
      <c r="U295" s="1">
        <v>172.77</v>
      </c>
    </row>
    <row r="296" spans="1:21">
      <c r="A296" t="s">
        <v>55</v>
      </c>
      <c r="B296" t="s">
        <v>6</v>
      </c>
      <c r="C296" s="1">
        <v>172.77</v>
      </c>
      <c r="D296" s="1">
        <v>1.2621830701262</v>
      </c>
      <c r="E296" s="12">
        <f>D296/D303</f>
        <v>3.2628685733415817E-5</v>
      </c>
      <c r="F296">
        <f t="shared" ref="F296:F302" si="52">D296*C296</f>
        <v>218.06736902570358</v>
      </c>
      <c r="S296" t="s">
        <v>21</v>
      </c>
      <c r="T296" s="13">
        <f t="shared" si="51"/>
        <v>3.482367042222894E-2</v>
      </c>
      <c r="U296" s="1">
        <v>140.09</v>
      </c>
    </row>
    <row r="297" spans="1:21">
      <c r="A297" t="s">
        <v>55</v>
      </c>
      <c r="B297" s="16" t="s">
        <v>21</v>
      </c>
      <c r="C297" s="24">
        <v>140.09</v>
      </c>
      <c r="D297" s="1">
        <v>1347.0921754466401</v>
      </c>
      <c r="E297" s="12">
        <f>D297/D303</f>
        <v>3.482367042222894E-2</v>
      </c>
      <c r="F297">
        <f t="shared" si="52"/>
        <v>188714.14285831983</v>
      </c>
      <c r="H297" s="12">
        <f>E297</f>
        <v>3.482367042222894E-2</v>
      </c>
      <c r="S297" s="8" t="s">
        <v>8</v>
      </c>
      <c r="T297" s="15">
        <f t="shared" si="51"/>
        <v>0.65100028900700657</v>
      </c>
      <c r="U297" s="5">
        <v>140.09</v>
      </c>
    </row>
    <row r="298" spans="1:21">
      <c r="A298" t="s">
        <v>55</v>
      </c>
      <c r="B298" s="16" t="s">
        <v>8</v>
      </c>
      <c r="C298" s="24">
        <v>140.09</v>
      </c>
      <c r="D298" s="1">
        <v>25182.796210219502</v>
      </c>
      <c r="E298" s="12">
        <f>D298/D303</f>
        <v>0.65100028900700657</v>
      </c>
      <c r="F298">
        <f t="shared" si="52"/>
        <v>3527857.9210896501</v>
      </c>
      <c r="H298" s="12">
        <f t="shared" ref="H298:H301" si="53">E298</f>
        <v>0.65100028900700657</v>
      </c>
      <c r="S298" t="s">
        <v>9</v>
      </c>
      <c r="T298" s="13">
        <f t="shared" si="51"/>
        <v>0.10277719104177685</v>
      </c>
      <c r="U298" s="1">
        <v>105.64</v>
      </c>
    </row>
    <row r="299" spans="1:21">
      <c r="A299" t="s">
        <v>55</v>
      </c>
      <c r="B299" s="16" t="s">
        <v>9</v>
      </c>
      <c r="C299" s="24">
        <v>105.64</v>
      </c>
      <c r="D299" s="1">
        <v>3975.7540830154799</v>
      </c>
      <c r="E299" s="12">
        <f>D299/D303</f>
        <v>0.10277719104177685</v>
      </c>
      <c r="F299">
        <f t="shared" si="52"/>
        <v>419998.66132975527</v>
      </c>
      <c r="H299" s="12">
        <f t="shared" si="53"/>
        <v>0.10277719104177685</v>
      </c>
      <c r="S299" t="s">
        <v>11</v>
      </c>
      <c r="T299" s="13">
        <f t="shared" si="51"/>
        <v>8.8493634708275107E-2</v>
      </c>
      <c r="U299" s="1">
        <v>47.1</v>
      </c>
    </row>
    <row r="300" spans="1:21">
      <c r="A300" t="s">
        <v>55</v>
      </c>
      <c r="B300" s="16" t="s">
        <v>11</v>
      </c>
      <c r="C300" s="24">
        <v>47.1</v>
      </c>
      <c r="D300" s="1">
        <v>3423.2199376736598</v>
      </c>
      <c r="E300" s="12">
        <f>D300/D303</f>
        <v>8.8493634708275107E-2</v>
      </c>
      <c r="F300">
        <f t="shared" si="52"/>
        <v>161233.65906442938</v>
      </c>
      <c r="H300" s="12">
        <f t="shared" si="53"/>
        <v>8.8493634708275107E-2</v>
      </c>
      <c r="S300" t="s">
        <v>12</v>
      </c>
      <c r="T300" s="13">
        <f t="shared" si="51"/>
        <v>9.806256742213898E-2</v>
      </c>
      <c r="U300" s="1">
        <v>77.8</v>
      </c>
    </row>
    <row r="301" spans="1:21">
      <c r="A301" t="s">
        <v>55</v>
      </c>
      <c r="B301" s="16" t="s">
        <v>12</v>
      </c>
      <c r="C301" s="24">
        <v>77.8</v>
      </c>
      <c r="D301" s="1">
        <v>3793.37719651313</v>
      </c>
      <c r="E301" s="12">
        <f>D301/D303</f>
        <v>9.806256742213898E-2</v>
      </c>
      <c r="F301">
        <f t="shared" si="52"/>
        <v>295124.74588872149</v>
      </c>
      <c r="H301" s="12">
        <f t="shared" si="53"/>
        <v>9.806256742213898E-2</v>
      </c>
      <c r="S301" t="s">
        <v>13</v>
      </c>
      <c r="T301" s="13">
        <f t="shared" si="51"/>
        <v>2.4576829775665446E-2</v>
      </c>
      <c r="U301" s="1">
        <v>24.1</v>
      </c>
    </row>
    <row r="302" spans="1:21">
      <c r="A302" t="s">
        <v>55</v>
      </c>
      <c r="B302" s="25" t="s">
        <v>13</v>
      </c>
      <c r="C302" s="26">
        <v>24.1</v>
      </c>
      <c r="D302" s="26">
        <v>950.71124573214502</v>
      </c>
      <c r="E302" s="12">
        <f>D302/D303</f>
        <v>2.4576829775665446E-2</v>
      </c>
      <c r="F302">
        <f t="shared" si="52"/>
        <v>22912.141022144697</v>
      </c>
      <c r="H302" s="12">
        <f>SUM(H297:H301)</f>
        <v>0.97515735260142633</v>
      </c>
      <c r="I302" s="16">
        <f>H302*100</f>
        <v>97.515735260142634</v>
      </c>
      <c r="J302" s="16"/>
      <c r="K302" s="16"/>
      <c r="T302" s="13"/>
      <c r="U302" s="1"/>
    </row>
    <row r="303" spans="1:21">
      <c r="D303" s="5">
        <f>SUM(D295:D302)</f>
        <v>38683.233533784907</v>
      </c>
      <c r="E303" s="12">
        <f>SUM(E295:E302)</f>
        <v>1</v>
      </c>
      <c r="F303" s="8">
        <f>SUM(F295:F302)</f>
        <v>4617079.7378212074</v>
      </c>
      <c r="G303" s="7">
        <f>F303/D303</f>
        <v>119.35609606649798</v>
      </c>
      <c r="H303" s="7"/>
      <c r="I303" s="7"/>
      <c r="J303" s="7"/>
      <c r="K303" s="7"/>
      <c r="T303" s="13"/>
      <c r="U303" s="1"/>
    </row>
    <row r="304" spans="1:21">
      <c r="A304" t="s">
        <v>55</v>
      </c>
      <c r="B304" t="s">
        <v>10</v>
      </c>
      <c r="D304" s="1">
        <v>355.61642593718801</v>
      </c>
      <c r="E304" s="12"/>
      <c r="T304" s="13" t="s">
        <v>87</v>
      </c>
      <c r="U304" s="1"/>
    </row>
    <row r="305" spans="1:21">
      <c r="E305" s="12"/>
      <c r="S305" t="s">
        <v>5</v>
      </c>
      <c r="T305" s="13">
        <f>E306</f>
        <v>0.12637137554000494</v>
      </c>
      <c r="U305" s="1">
        <v>130.49</v>
      </c>
    </row>
    <row r="306" spans="1:21">
      <c r="A306" t="s">
        <v>56</v>
      </c>
      <c r="B306" t="s">
        <v>5</v>
      </c>
      <c r="C306" s="1">
        <v>130.49</v>
      </c>
      <c r="D306" s="1">
        <v>12835.886139856701</v>
      </c>
      <c r="E306" s="12">
        <f>D306/D318</f>
        <v>0.12637137554000494</v>
      </c>
      <c r="F306">
        <f>D306*C306</f>
        <v>1674954.7823899009</v>
      </c>
      <c r="S306" t="s">
        <v>51</v>
      </c>
      <c r="T306" s="13">
        <f t="shared" ref="T306:T316" si="54">E307</f>
        <v>2.4784859199856952E-3</v>
      </c>
      <c r="U306" s="1">
        <v>116.27</v>
      </c>
    </row>
    <row r="307" spans="1:21">
      <c r="A307" t="s">
        <v>56</v>
      </c>
      <c r="B307" s="16" t="s">
        <v>51</v>
      </c>
      <c r="C307" s="24">
        <v>116.27</v>
      </c>
      <c r="D307" s="1">
        <v>251.746591601381</v>
      </c>
      <c r="E307" s="12">
        <f>D307/D318</f>
        <v>2.4784859199856952E-3</v>
      </c>
      <c r="F307">
        <f t="shared" ref="F307:F317" si="55">D307*C307</f>
        <v>29270.576205492569</v>
      </c>
      <c r="I307" s="12">
        <f>E307</f>
        <v>2.4784859199856952E-3</v>
      </c>
      <c r="J307" s="12"/>
      <c r="K307" s="12"/>
      <c r="S307" t="s">
        <v>16</v>
      </c>
      <c r="T307" s="13">
        <f t="shared" si="54"/>
        <v>2.3800986916285551E-2</v>
      </c>
      <c r="U307" s="1">
        <v>116.27</v>
      </c>
    </row>
    <row r="308" spans="1:21">
      <c r="A308" t="s">
        <v>56</v>
      </c>
      <c r="B308" s="16" t="s">
        <v>16</v>
      </c>
      <c r="C308" s="24">
        <v>116.27</v>
      </c>
      <c r="D308" s="1">
        <v>2417.5313180550702</v>
      </c>
      <c r="E308" s="12">
        <f>D308/D318</f>
        <v>2.3800986916285551E-2</v>
      </c>
      <c r="F308">
        <f t="shared" si="55"/>
        <v>281086.36635026301</v>
      </c>
      <c r="I308" s="12">
        <f>E308</f>
        <v>2.3800986916285551E-2</v>
      </c>
      <c r="J308" s="12"/>
      <c r="K308" s="12"/>
      <c r="S308" t="s">
        <v>6</v>
      </c>
      <c r="T308" s="13">
        <f t="shared" si="54"/>
        <v>7.5886829984847144E-3</v>
      </c>
      <c r="U308" s="1">
        <v>175.73</v>
      </c>
    </row>
    <row r="309" spans="1:21">
      <c r="A309" t="s">
        <v>56</v>
      </c>
      <c r="B309" t="s">
        <v>6</v>
      </c>
      <c r="C309" s="1">
        <v>175.73</v>
      </c>
      <c r="D309" s="1">
        <v>770.80328123183403</v>
      </c>
      <c r="E309" s="12">
        <f>D309/D318</f>
        <v>7.5886829984847144E-3</v>
      </c>
      <c r="F309">
        <f t="shared" si="55"/>
        <v>135453.26061087017</v>
      </c>
      <c r="S309" t="s">
        <v>21</v>
      </c>
      <c r="T309" s="13">
        <f t="shared" si="54"/>
        <v>1.4363302756455702E-2</v>
      </c>
      <c r="U309" s="1">
        <v>140.09</v>
      </c>
    </row>
    <row r="310" spans="1:21">
      <c r="A310" t="s">
        <v>56</v>
      </c>
      <c r="B310" s="16" t="s">
        <v>21</v>
      </c>
      <c r="C310" s="24">
        <v>140.09</v>
      </c>
      <c r="D310" s="1">
        <v>1458.9199333023901</v>
      </c>
      <c r="E310" s="12">
        <f>D310/D318</f>
        <v>1.4363302756455702E-2</v>
      </c>
      <c r="F310">
        <f t="shared" si="55"/>
        <v>204380.09345633182</v>
      </c>
      <c r="I310" s="12">
        <f t="shared" ref="I310:I315" si="56">E310</f>
        <v>1.4363302756455702E-2</v>
      </c>
      <c r="J310" s="12"/>
      <c r="K310" s="12"/>
      <c r="S310" t="s">
        <v>52</v>
      </c>
      <c r="T310" s="13">
        <f t="shared" si="54"/>
        <v>0.12493057289055372</v>
      </c>
      <c r="U310" s="1">
        <v>140.09</v>
      </c>
    </row>
    <row r="311" spans="1:21">
      <c r="A311" t="s">
        <v>56</v>
      </c>
      <c r="B311" s="16" t="s">
        <v>52</v>
      </c>
      <c r="C311" s="24">
        <v>140.09</v>
      </c>
      <c r="D311" s="1">
        <v>12689.5398752906</v>
      </c>
      <c r="E311" s="12">
        <f>D311/D318</f>
        <v>0.12493057289055372</v>
      </c>
      <c r="F311">
        <f t="shared" si="55"/>
        <v>1777677.6411294602</v>
      </c>
      <c r="I311" s="12">
        <f t="shared" si="56"/>
        <v>0.12493057289055372</v>
      </c>
      <c r="J311" s="12"/>
      <c r="K311" s="12"/>
      <c r="S311" s="8" t="s">
        <v>8</v>
      </c>
      <c r="T311" s="15">
        <f t="shared" si="54"/>
        <v>0.48764652292276084</v>
      </c>
      <c r="U311" s="5">
        <v>140.09</v>
      </c>
    </row>
    <row r="312" spans="1:21">
      <c r="A312" t="s">
        <v>56</v>
      </c>
      <c r="B312" s="16" t="s">
        <v>8</v>
      </c>
      <c r="C312" s="24">
        <v>140.09</v>
      </c>
      <c r="D312" s="1">
        <v>49531.590662729403</v>
      </c>
      <c r="E312" s="12">
        <f>D312/D318</f>
        <v>0.48764652292276084</v>
      </c>
      <c r="F312">
        <f t="shared" si="55"/>
        <v>6938880.5359417619</v>
      </c>
      <c r="I312" s="12">
        <f t="shared" si="56"/>
        <v>0.48764652292276084</v>
      </c>
      <c r="J312" s="12"/>
      <c r="K312" s="12"/>
      <c r="S312" t="s">
        <v>9</v>
      </c>
      <c r="T312" s="13">
        <f t="shared" si="54"/>
        <v>2.6976135652212838E-2</v>
      </c>
      <c r="U312" s="1">
        <v>105.64</v>
      </c>
    </row>
    <row r="313" spans="1:21">
      <c r="A313" t="s">
        <v>56</v>
      </c>
      <c r="B313" s="16" t="s">
        <v>9</v>
      </c>
      <c r="C313" s="24">
        <v>105.64</v>
      </c>
      <c r="D313" s="1">
        <v>2740.0398566961699</v>
      </c>
      <c r="E313" s="12">
        <f>D313/D318</f>
        <v>2.6976135652212838E-2</v>
      </c>
      <c r="F313">
        <f t="shared" si="55"/>
        <v>289457.81046138337</v>
      </c>
      <c r="I313" s="12">
        <f t="shared" si="56"/>
        <v>2.6976135652212838E-2</v>
      </c>
      <c r="J313" s="12"/>
      <c r="K313" s="12"/>
      <c r="S313" t="s">
        <v>11</v>
      </c>
      <c r="T313" s="13">
        <f t="shared" si="54"/>
        <v>8.3332836266317392E-2</v>
      </c>
      <c r="U313" s="1">
        <v>47.1</v>
      </c>
    </row>
    <row r="314" spans="1:21">
      <c r="A314" t="s">
        <v>56</v>
      </c>
      <c r="B314" s="16" t="s">
        <v>11</v>
      </c>
      <c r="C314" s="24">
        <v>47.1</v>
      </c>
      <c r="D314" s="1">
        <v>8464.3440292944797</v>
      </c>
      <c r="E314" s="12">
        <f>D314/D318</f>
        <v>8.3332836266317392E-2</v>
      </c>
      <c r="F314">
        <f t="shared" si="55"/>
        <v>398670.60377977003</v>
      </c>
      <c r="I314" s="12">
        <f t="shared" si="56"/>
        <v>8.3332836266317392E-2</v>
      </c>
      <c r="J314" s="12"/>
      <c r="K314" s="12"/>
      <c r="S314" t="s">
        <v>12</v>
      </c>
      <c r="T314" s="13">
        <f t="shared" si="54"/>
        <v>6.062060743546193E-2</v>
      </c>
      <c r="U314" s="1">
        <v>77.8</v>
      </c>
    </row>
    <row r="315" spans="1:21">
      <c r="A315" t="s">
        <v>56</v>
      </c>
      <c r="B315" s="16" t="s">
        <v>12</v>
      </c>
      <c r="C315" s="24">
        <v>77.8</v>
      </c>
      <c r="D315" s="1">
        <v>6157.4008468730599</v>
      </c>
      <c r="E315" s="12">
        <f>D315/D318</f>
        <v>6.062060743546193E-2</v>
      </c>
      <c r="F315">
        <f t="shared" si="55"/>
        <v>479045.78588672401</v>
      </c>
      <c r="I315" s="12">
        <f t="shared" si="56"/>
        <v>6.062060743546193E-2</v>
      </c>
      <c r="J315" s="12"/>
      <c r="K315" s="12"/>
      <c r="S315" t="s">
        <v>24</v>
      </c>
      <c r="T315" s="13">
        <f t="shared" si="54"/>
        <v>3.0242155482033538E-4</v>
      </c>
      <c r="U315" s="1">
        <v>16.3</v>
      </c>
    </row>
    <row r="316" spans="1:21">
      <c r="A316" t="s">
        <v>56</v>
      </c>
      <c r="B316" s="25" t="s">
        <v>24</v>
      </c>
      <c r="C316" s="26">
        <v>16.3</v>
      </c>
      <c r="D316" s="26">
        <v>30.717784208049501</v>
      </c>
      <c r="E316" s="12">
        <f>D316/D318</f>
        <v>3.0242155482033538E-4</v>
      </c>
      <c r="F316">
        <f t="shared" si="55"/>
        <v>500.69988259120692</v>
      </c>
      <c r="I316" s="12">
        <f>SUM(I307:I315)</f>
        <v>0.82414945076003365</v>
      </c>
      <c r="J316" s="18">
        <f>I316*100</f>
        <v>82.414945076003363</v>
      </c>
      <c r="K316" s="12"/>
      <c r="L316" s="17"/>
      <c r="S316" t="s">
        <v>13</v>
      </c>
      <c r="T316" s="13">
        <f t="shared" si="54"/>
        <v>4.1588069146656359E-2</v>
      </c>
      <c r="U316" s="1">
        <v>24.1</v>
      </c>
    </row>
    <row r="317" spans="1:21">
      <c r="A317" t="s">
        <v>56</v>
      </c>
      <c r="B317" s="25" t="s">
        <v>13</v>
      </c>
      <c r="C317" s="26">
        <v>24.1</v>
      </c>
      <c r="D317" s="26">
        <v>4224.2138938653798</v>
      </c>
      <c r="E317" s="12">
        <f>D317/D318</f>
        <v>4.1588069146656359E-2</v>
      </c>
      <c r="F317">
        <f t="shared" si="55"/>
        <v>101803.55484215566</v>
      </c>
      <c r="T317" s="1"/>
      <c r="U317" s="1"/>
    </row>
    <row r="318" spans="1:21">
      <c r="D318" s="5">
        <f>SUM(D306:D317)</f>
        <v>101572.73421300451</v>
      </c>
      <c r="E318" s="12">
        <f>SUM(E306:E317)</f>
        <v>1</v>
      </c>
      <c r="F318" s="8">
        <f>SUM(F306:F317)</f>
        <v>12311181.710936705</v>
      </c>
      <c r="G318" s="7">
        <f>F318/D318</f>
        <v>121.20557555455157</v>
      </c>
      <c r="H318" s="7"/>
      <c r="I318" s="7"/>
      <c r="J318" s="7"/>
      <c r="K318" s="7"/>
      <c r="T318" s="1"/>
      <c r="U318" s="1"/>
    </row>
    <row r="319" spans="1:21">
      <c r="A319" t="s">
        <v>56</v>
      </c>
      <c r="B319" t="s">
        <v>10</v>
      </c>
      <c r="D319" s="1">
        <v>287.29802541434401</v>
      </c>
      <c r="E319" s="12"/>
      <c r="T319" s="1" t="s">
        <v>88</v>
      </c>
      <c r="U319" s="1"/>
    </row>
    <row r="320" spans="1:21">
      <c r="E320" s="12"/>
      <c r="S320" s="8" t="s">
        <v>51</v>
      </c>
      <c r="T320" s="15">
        <f>E321</f>
        <v>0.31238549263145859</v>
      </c>
      <c r="U320" s="5">
        <v>116.27</v>
      </c>
    </row>
    <row r="321" spans="1:21">
      <c r="A321" t="s">
        <v>57</v>
      </c>
      <c r="B321" s="16" t="s">
        <v>51</v>
      </c>
      <c r="C321" s="24">
        <v>116.27</v>
      </c>
      <c r="D321" s="1">
        <v>1159.29929832314</v>
      </c>
      <c r="E321" s="12">
        <f>D321/D331</f>
        <v>0.31238549263145859</v>
      </c>
      <c r="F321">
        <f>D321*C321</f>
        <v>134791.72941603148</v>
      </c>
      <c r="I321" s="12">
        <f>E321</f>
        <v>0.31238549263145859</v>
      </c>
      <c r="J321" s="12"/>
      <c r="K321" s="12"/>
      <c r="S321" t="s">
        <v>16</v>
      </c>
      <c r="T321" s="13">
        <f t="shared" ref="T321:T329" si="57">E322</f>
        <v>9.5927928496835763E-3</v>
      </c>
      <c r="U321" s="1">
        <v>116.27</v>
      </c>
    </row>
    <row r="322" spans="1:21">
      <c r="A322" t="s">
        <v>57</v>
      </c>
      <c r="B322" s="16" t="s">
        <v>16</v>
      </c>
      <c r="C322" s="24">
        <v>116.27</v>
      </c>
      <c r="D322" s="1">
        <v>35.599982335663299</v>
      </c>
      <c r="E322" s="12">
        <f>D322/D331</f>
        <v>9.5927928496835763E-3</v>
      </c>
      <c r="F322">
        <f t="shared" ref="F322:F330" si="58">D322*C322</f>
        <v>4139.2099461675716</v>
      </c>
      <c r="I322" s="12">
        <f t="shared" ref="I322:I327" si="59">E322</f>
        <v>9.5927928496835763E-3</v>
      </c>
      <c r="J322" s="12"/>
      <c r="K322" s="12"/>
      <c r="S322" t="s">
        <v>21</v>
      </c>
      <c r="T322" s="13">
        <f t="shared" si="57"/>
        <v>1.1758941987757884E-3</v>
      </c>
      <c r="U322" s="1">
        <v>140.09</v>
      </c>
    </row>
    <row r="323" spans="1:21">
      <c r="A323" t="s">
        <v>57</v>
      </c>
      <c r="B323" s="16" t="s">
        <v>21</v>
      </c>
      <c r="C323" s="24">
        <v>140.09</v>
      </c>
      <c r="D323" s="1">
        <v>4.3638816516722603</v>
      </c>
      <c r="E323" s="12">
        <f>D323/D331</f>
        <v>1.1758941987757884E-3</v>
      </c>
      <c r="F323">
        <f t="shared" si="58"/>
        <v>611.33618058276693</v>
      </c>
      <c r="I323" s="12">
        <f t="shared" si="59"/>
        <v>1.1758941987757884E-3</v>
      </c>
      <c r="J323" s="12"/>
      <c r="K323" s="12"/>
      <c r="S323" t="s">
        <v>52</v>
      </c>
      <c r="T323" s="13">
        <f t="shared" si="57"/>
        <v>3.141637103242411E-2</v>
      </c>
      <c r="U323" s="1">
        <v>140.09</v>
      </c>
    </row>
    <row r="324" spans="1:21">
      <c r="A324" t="s">
        <v>57</v>
      </c>
      <c r="B324" s="16" t="s">
        <v>52</v>
      </c>
      <c r="C324" s="24">
        <v>140.09</v>
      </c>
      <c r="D324" s="1">
        <v>116.58984732916799</v>
      </c>
      <c r="E324" s="12">
        <f>D324/D331</f>
        <v>3.141637103242411E-2</v>
      </c>
      <c r="F324">
        <f t="shared" si="58"/>
        <v>16333.071712343144</v>
      </c>
      <c r="I324" s="12">
        <f t="shared" si="59"/>
        <v>3.141637103242411E-2</v>
      </c>
      <c r="J324" s="12"/>
      <c r="K324" s="12"/>
      <c r="S324" t="s">
        <v>9</v>
      </c>
      <c r="T324" s="13">
        <f t="shared" si="57"/>
        <v>4.7912022153816611E-2</v>
      </c>
      <c r="U324" s="1">
        <v>105.64</v>
      </c>
    </row>
    <row r="325" spans="1:21">
      <c r="A325" t="s">
        <v>57</v>
      </c>
      <c r="B325" s="16" t="s">
        <v>9</v>
      </c>
      <c r="C325" s="24">
        <v>105.64</v>
      </c>
      <c r="D325" s="1">
        <v>177.807148457088</v>
      </c>
      <c r="E325" s="12">
        <f>D325/D331</f>
        <v>4.7912022153816611E-2</v>
      </c>
      <c r="F325">
        <f t="shared" si="58"/>
        <v>18783.547163006777</v>
      </c>
      <c r="I325" s="12">
        <f t="shared" si="59"/>
        <v>4.7912022153816611E-2</v>
      </c>
      <c r="J325" s="12"/>
      <c r="K325" s="12"/>
      <c r="S325" s="8" t="s">
        <v>11</v>
      </c>
      <c r="T325" s="15">
        <f t="shared" si="57"/>
        <v>0.2661440173954483</v>
      </c>
      <c r="U325" s="5">
        <v>47.1</v>
      </c>
    </row>
    <row r="326" spans="1:21">
      <c r="A326" t="s">
        <v>57</v>
      </c>
      <c r="B326" s="16" t="s">
        <v>11</v>
      </c>
      <c r="C326" s="24">
        <v>47.1</v>
      </c>
      <c r="D326" s="1">
        <v>987.69174592704303</v>
      </c>
      <c r="E326" s="12">
        <f>D326/D331</f>
        <v>0.2661440173954483</v>
      </c>
      <c r="F326">
        <f t="shared" si="58"/>
        <v>46520.281233163725</v>
      </c>
      <c r="I326" s="12">
        <f t="shared" si="59"/>
        <v>0.2661440173954483</v>
      </c>
      <c r="J326" s="12"/>
      <c r="K326" s="12"/>
      <c r="S326" t="s">
        <v>12</v>
      </c>
      <c r="T326" s="13">
        <f t="shared" si="57"/>
        <v>0.11493838218251883</v>
      </c>
      <c r="U326" s="1">
        <v>77.8</v>
      </c>
    </row>
    <row r="327" spans="1:21">
      <c r="A327" t="s">
        <v>57</v>
      </c>
      <c r="B327" s="16" t="s">
        <v>12</v>
      </c>
      <c r="C327" s="24">
        <v>77.8</v>
      </c>
      <c r="D327" s="1">
        <v>426.549852530419</v>
      </c>
      <c r="E327" s="12">
        <f>D327/D331</f>
        <v>0.11493838218251883</v>
      </c>
      <c r="F327">
        <f t="shared" si="58"/>
        <v>33185.5785268666</v>
      </c>
      <c r="I327" s="12">
        <f t="shared" si="59"/>
        <v>0.11493838218251883</v>
      </c>
      <c r="J327" s="12"/>
      <c r="K327" s="12"/>
      <c r="S327" t="s">
        <v>24</v>
      </c>
      <c r="T327" s="13">
        <f t="shared" si="57"/>
        <v>5.3847979867402223E-4</v>
      </c>
      <c r="U327" s="1">
        <v>16.3</v>
      </c>
    </row>
    <row r="328" spans="1:21">
      <c r="A328" t="s">
        <v>57</v>
      </c>
      <c r="B328" s="25" t="s">
        <v>24</v>
      </c>
      <c r="C328" s="26">
        <v>16.3</v>
      </c>
      <c r="D328" s="26">
        <v>1.9983618557487199</v>
      </c>
      <c r="E328" s="12">
        <f>D328/D331</f>
        <v>5.3847979867402223E-4</v>
      </c>
      <c r="F328">
        <f t="shared" si="58"/>
        <v>32.573298248704134</v>
      </c>
      <c r="I328" s="12">
        <f>SUM(I321:I327)</f>
        <v>0.78356497244412582</v>
      </c>
      <c r="J328" s="18">
        <f>I328*100</f>
        <v>78.35649724441258</v>
      </c>
      <c r="K328" s="12"/>
      <c r="L328" s="17"/>
      <c r="S328" t="s">
        <v>13</v>
      </c>
      <c r="T328" s="13">
        <f t="shared" si="57"/>
        <v>0.20348938958837781</v>
      </c>
      <c r="U328" s="1">
        <v>24.1</v>
      </c>
    </row>
    <row r="329" spans="1:21">
      <c r="A329" t="s">
        <v>57</v>
      </c>
      <c r="B329" s="25" t="s">
        <v>13</v>
      </c>
      <c r="C329" s="26">
        <v>24.1</v>
      </c>
      <c r="D329" s="26">
        <v>755.17305422477796</v>
      </c>
      <c r="E329" s="12">
        <f>D329/D331</f>
        <v>0.20348938958837781</v>
      </c>
      <c r="F329">
        <f t="shared" si="58"/>
        <v>18199.670606817152</v>
      </c>
      <c r="S329" t="s">
        <v>37</v>
      </c>
      <c r="T329" s="13">
        <f t="shared" si="57"/>
        <v>1.2407158168822449E-2</v>
      </c>
      <c r="U329" s="1">
        <v>30.1</v>
      </c>
    </row>
    <row r="330" spans="1:21">
      <c r="A330" t="s">
        <v>57</v>
      </c>
      <c r="B330" t="s">
        <v>37</v>
      </c>
      <c r="C330" s="1">
        <v>30.1</v>
      </c>
      <c r="D330" s="1">
        <v>46.044422992041298</v>
      </c>
      <c r="E330" s="12">
        <f>D330/D331</f>
        <v>1.2407158168822449E-2</v>
      </c>
      <c r="F330">
        <f t="shared" si="58"/>
        <v>1385.9371320604432</v>
      </c>
      <c r="T330" s="1"/>
      <c r="U330" s="1"/>
    </row>
    <row r="331" spans="1:21">
      <c r="D331" s="5">
        <f>SUM(D321:D330)</f>
        <v>3711.1175956267612</v>
      </c>
      <c r="E331" s="12">
        <f>SUM(E321:E330)</f>
        <v>1.0000000000000002</v>
      </c>
      <c r="F331" s="8">
        <f>SUM(F321:F330)</f>
        <v>273982.93521528837</v>
      </c>
      <c r="G331" s="7">
        <f>F331/D331</f>
        <v>73.827608033265804</v>
      </c>
      <c r="H331" s="7"/>
      <c r="I331" s="7"/>
      <c r="J331" s="7"/>
      <c r="K331" s="7"/>
      <c r="T331" s="1"/>
      <c r="U331" s="1"/>
    </row>
    <row r="332" spans="1:21">
      <c r="A332" t="s">
        <v>57</v>
      </c>
      <c r="B332" t="s">
        <v>10</v>
      </c>
      <c r="D332" s="1">
        <v>11.820200172128301</v>
      </c>
      <c r="E332" s="12"/>
      <c r="T332" s="1"/>
      <c r="U332" s="1"/>
    </row>
    <row r="333" spans="1:21">
      <c r="U333" s="1"/>
    </row>
  </sheetData>
  <autoFilter ref="A4:D330" xr:uid="{00000000-0009-0000-0000-000000000000}"/>
  <mergeCells count="5">
    <mergeCell ref="L3:M3"/>
    <mergeCell ref="J3:K3"/>
    <mergeCell ref="H3:I3"/>
    <mergeCell ref="AD3:AF3"/>
    <mergeCell ref="A1:V1"/>
  </mergeCells>
  <pageMargins left="0.511811024" right="0.511811024" top="0.78740157499999996" bottom="0.78740157499999996" header="0.31496062000000002" footer="0.31496062000000002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Y39"/>
  <sheetViews>
    <sheetView workbookViewId="0">
      <selection activeCell="V37" sqref="V37"/>
    </sheetView>
  </sheetViews>
  <sheetFormatPr baseColWidth="10" defaultColWidth="8.83203125" defaultRowHeight="15"/>
  <cols>
    <col min="1" max="1" width="22" bestFit="1" customWidth="1"/>
    <col min="2" max="2" width="19.5" customWidth="1"/>
    <col min="3" max="21" width="12.1640625" bestFit="1" customWidth="1"/>
    <col min="22" max="23" width="12" customWidth="1"/>
    <col min="24" max="24" width="12.1640625" bestFit="1" customWidth="1"/>
    <col min="25" max="25" width="13.33203125" bestFit="1" customWidth="1"/>
    <col min="26" max="28" width="12" bestFit="1" customWidth="1"/>
    <col min="29" max="29" width="11" bestFit="1" customWidth="1"/>
    <col min="30" max="33" width="12" bestFit="1" customWidth="1"/>
  </cols>
  <sheetData>
    <row r="3" spans="1:25">
      <c r="A3" s="2" t="s">
        <v>61</v>
      </c>
      <c r="B3" s="2" t="s">
        <v>62</v>
      </c>
    </row>
    <row r="4" spans="1:25">
      <c r="A4" s="2" t="s">
        <v>59</v>
      </c>
      <c r="B4" s="4" t="s">
        <v>3</v>
      </c>
      <c r="C4" s="4" t="s">
        <v>14</v>
      </c>
      <c r="D4" s="4" t="s">
        <v>20</v>
      </c>
      <c r="E4" s="4" t="s">
        <v>25</v>
      </c>
      <c r="F4" s="4" t="s">
        <v>29</v>
      </c>
      <c r="G4" s="4" t="s">
        <v>30</v>
      </c>
      <c r="H4" s="4" t="s">
        <v>31</v>
      </c>
      <c r="I4" s="4" t="s">
        <v>40</v>
      </c>
      <c r="J4" s="4" t="s">
        <v>41</v>
      </c>
      <c r="K4" s="4" t="s">
        <v>42</v>
      </c>
      <c r="L4" s="4" t="s">
        <v>43</v>
      </c>
      <c r="M4" s="4" t="s">
        <v>44</v>
      </c>
      <c r="N4" s="4" t="s">
        <v>45</v>
      </c>
      <c r="O4" s="4" t="s">
        <v>46</v>
      </c>
      <c r="P4" s="4" t="s">
        <v>47</v>
      </c>
      <c r="Q4" s="4" t="s">
        <v>48</v>
      </c>
      <c r="R4" s="4" t="s">
        <v>49</v>
      </c>
      <c r="S4" s="4" t="s">
        <v>50</v>
      </c>
      <c r="T4" s="4" t="s">
        <v>53</v>
      </c>
      <c r="U4" s="4" t="s">
        <v>54</v>
      </c>
      <c r="V4" s="4" t="s">
        <v>55</v>
      </c>
      <c r="W4" s="4" t="s">
        <v>56</v>
      </c>
      <c r="X4" s="4" t="s">
        <v>57</v>
      </c>
      <c r="Y4" s="4" t="s">
        <v>60</v>
      </c>
    </row>
    <row r="5" spans="1:25">
      <c r="A5" s="3" t="s">
        <v>15</v>
      </c>
      <c r="B5" s="4"/>
      <c r="C5" s="4">
        <v>2814.6305719778202</v>
      </c>
      <c r="D5" s="4">
        <v>92.990158680685894</v>
      </c>
      <c r="E5" s="4"/>
      <c r="F5" s="4">
        <v>883.64955556138</v>
      </c>
      <c r="G5" s="4">
        <v>46.514173157806098</v>
      </c>
      <c r="H5" s="4"/>
      <c r="I5" s="4"/>
      <c r="J5" s="4">
        <v>41.876066739051197</v>
      </c>
      <c r="K5" s="4"/>
      <c r="L5" s="4">
        <v>16098.885468571199</v>
      </c>
      <c r="M5" s="4">
        <v>8421.6950015034909</v>
      </c>
      <c r="N5" s="4">
        <v>8784.0124074661508</v>
      </c>
      <c r="O5" s="4">
        <v>32903.450130326099</v>
      </c>
      <c r="P5" s="4">
        <v>3459.0252826422602</v>
      </c>
      <c r="Q5" s="4">
        <v>13054.946041700599</v>
      </c>
      <c r="R5" s="4">
        <v>6208.8184648238603</v>
      </c>
      <c r="S5" s="4">
        <v>2200.39620709459</v>
      </c>
      <c r="T5" s="4"/>
      <c r="U5" s="4"/>
      <c r="V5" s="4"/>
      <c r="W5" s="4"/>
      <c r="X5" s="4"/>
      <c r="Y5" s="4">
        <v>95010.889530244996</v>
      </c>
    </row>
    <row r="6" spans="1:25">
      <c r="A6" s="3" t="s">
        <v>4</v>
      </c>
      <c r="B6" s="4">
        <v>6601.4840927719197</v>
      </c>
      <c r="C6" s="4">
        <v>12711.656870265801</v>
      </c>
      <c r="D6" s="4"/>
      <c r="E6" s="4"/>
      <c r="F6" s="4"/>
      <c r="G6" s="4">
        <v>62.755321809601497</v>
      </c>
      <c r="H6" s="4"/>
      <c r="I6" s="4"/>
      <c r="J6" s="4">
        <v>847.36370309250594</v>
      </c>
      <c r="K6" s="4"/>
      <c r="L6" s="4">
        <v>113535.047315875</v>
      </c>
      <c r="M6" s="4">
        <v>54496.385036772102</v>
      </c>
      <c r="N6" s="4">
        <v>409.53597533081199</v>
      </c>
      <c r="O6" s="4">
        <v>118778.20518926199</v>
      </c>
      <c r="P6" s="4">
        <v>39279.220703814099</v>
      </c>
      <c r="Q6" s="4">
        <v>40373.224825151003</v>
      </c>
      <c r="R6" s="4">
        <v>4403.9713360236101</v>
      </c>
      <c r="S6" s="4">
        <v>16705.7198241527</v>
      </c>
      <c r="T6" s="4"/>
      <c r="U6" s="4"/>
      <c r="V6" s="4"/>
      <c r="W6" s="4"/>
      <c r="X6" s="4"/>
      <c r="Y6" s="4">
        <v>408204.5701943211</v>
      </c>
    </row>
    <row r="7" spans="1:25">
      <c r="A7" s="3" t="s">
        <v>5</v>
      </c>
      <c r="B7" s="4">
        <v>1546.4540629135399</v>
      </c>
      <c r="C7" s="4">
        <v>842.66872366311304</v>
      </c>
      <c r="D7" s="4">
        <v>133798.93839438001</v>
      </c>
      <c r="E7" s="4">
        <v>9718.4844727801501</v>
      </c>
      <c r="F7" s="4">
        <v>431.35385047259098</v>
      </c>
      <c r="G7" s="4">
        <v>101617.404802441</v>
      </c>
      <c r="H7" s="4">
        <v>7607.9847140645697</v>
      </c>
      <c r="I7" s="4">
        <v>4695.6959551692098</v>
      </c>
      <c r="J7" s="4">
        <v>3899.9374641012901</v>
      </c>
      <c r="K7" s="4">
        <v>14424.5463914747</v>
      </c>
      <c r="L7" s="4">
        <v>3729.9548076433298</v>
      </c>
      <c r="M7" s="4"/>
      <c r="N7" s="4">
        <v>28.0614907255096</v>
      </c>
      <c r="O7" s="4"/>
      <c r="P7" s="4">
        <v>158821.11893326399</v>
      </c>
      <c r="Q7" s="4">
        <v>1850.50495006656</v>
      </c>
      <c r="R7" s="4">
        <v>135.90944994380499</v>
      </c>
      <c r="S7" s="4">
        <v>6177.1392734955898</v>
      </c>
      <c r="T7" s="4">
        <v>92266.806125913805</v>
      </c>
      <c r="U7" s="4">
        <v>81180.651379623494</v>
      </c>
      <c r="V7" s="4">
        <v>9.0205021142267992</v>
      </c>
      <c r="W7" s="4">
        <v>12835.886139856701</v>
      </c>
      <c r="X7" s="4"/>
      <c r="Y7" s="4">
        <v>635618.52188410703</v>
      </c>
    </row>
    <row r="8" spans="1:25">
      <c r="A8" s="3" t="s">
        <v>51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>
        <v>123.54658689705001</v>
      </c>
      <c r="T8" s="4"/>
      <c r="U8" s="4"/>
      <c r="V8" s="4"/>
      <c r="W8" s="4">
        <v>251.746591601381</v>
      </c>
      <c r="X8" s="4">
        <v>1159.29929832314</v>
      </c>
      <c r="Y8" s="4">
        <v>1534.5924768215709</v>
      </c>
    </row>
    <row r="9" spans="1:25">
      <c r="A9" s="3" t="s">
        <v>16</v>
      </c>
      <c r="B9" s="4"/>
      <c r="C9" s="4">
        <v>6.7946205234403498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>
        <v>2804.4693611633902</v>
      </c>
      <c r="U9" s="4"/>
      <c r="V9" s="4"/>
      <c r="W9" s="4">
        <v>2417.5313180550702</v>
      </c>
      <c r="X9" s="4">
        <v>35.599982335663299</v>
      </c>
      <c r="Y9" s="4">
        <v>5264.3952820775639</v>
      </c>
    </row>
    <row r="10" spans="1:25">
      <c r="A10" s="3" t="s">
        <v>6</v>
      </c>
      <c r="B10" s="4">
        <v>92.284487092338694</v>
      </c>
      <c r="C10" s="4">
        <v>2995.71774474228</v>
      </c>
      <c r="D10" s="4">
        <v>2846.5322842867499</v>
      </c>
      <c r="E10" s="4">
        <v>41591.026371694497</v>
      </c>
      <c r="F10" s="4">
        <v>15656.5363412223</v>
      </c>
      <c r="G10" s="4">
        <v>9433.5081386257607</v>
      </c>
      <c r="H10" s="4">
        <v>1035.15881044714</v>
      </c>
      <c r="I10" s="4">
        <v>2657.2146003047501</v>
      </c>
      <c r="J10" s="4">
        <v>10916.589486807699</v>
      </c>
      <c r="K10" s="4"/>
      <c r="L10" s="4">
        <v>4556.2672751780701</v>
      </c>
      <c r="M10" s="4">
        <v>868.606886377813</v>
      </c>
      <c r="N10" s="4">
        <v>23561.065920528701</v>
      </c>
      <c r="O10" s="4">
        <v>18503.907123364399</v>
      </c>
      <c r="P10" s="4">
        <v>3275.1231030839299</v>
      </c>
      <c r="Q10" s="4">
        <v>26470.934145892501</v>
      </c>
      <c r="R10" s="4">
        <v>32634.548547608199</v>
      </c>
      <c r="S10" s="4">
        <v>103.32478817276299</v>
      </c>
      <c r="T10" s="4">
        <v>2980.89073041338</v>
      </c>
      <c r="U10" s="4">
        <v>2109.0338777161301</v>
      </c>
      <c r="V10" s="4">
        <v>1.2621830701262</v>
      </c>
      <c r="W10" s="4">
        <v>770.80328123183403</v>
      </c>
      <c r="X10" s="4"/>
      <c r="Y10" s="4">
        <v>203060.33612786137</v>
      </c>
    </row>
    <row r="11" spans="1:25">
      <c r="A11" s="3" t="s">
        <v>17</v>
      </c>
      <c r="B11" s="4"/>
      <c r="C11" s="4">
        <v>70184.669629866097</v>
      </c>
      <c r="D11" s="4">
        <v>18.632821886901802</v>
      </c>
      <c r="E11" s="4">
        <v>119245.075649477</v>
      </c>
      <c r="F11" s="4">
        <v>16661.802301986201</v>
      </c>
      <c r="G11" s="4">
        <v>48668.188582430601</v>
      </c>
      <c r="H11" s="4">
        <v>8712.1488180272299</v>
      </c>
      <c r="I11" s="4"/>
      <c r="J11" s="4">
        <v>127523.175587231</v>
      </c>
      <c r="K11" s="4"/>
      <c r="L11" s="4">
        <v>40335.274547396002</v>
      </c>
      <c r="M11" s="4">
        <v>9604.5636827504204</v>
      </c>
      <c r="N11" s="4">
        <v>82967.601359617707</v>
      </c>
      <c r="O11" s="4">
        <v>111800.85971755801</v>
      </c>
      <c r="P11" s="4">
        <v>13033.187646918201</v>
      </c>
      <c r="Q11" s="4">
        <v>175609.808080463</v>
      </c>
      <c r="R11" s="4">
        <v>159671.74805367601</v>
      </c>
      <c r="S11" s="4"/>
      <c r="T11" s="4"/>
      <c r="U11" s="4"/>
      <c r="V11" s="4"/>
      <c r="W11" s="4"/>
      <c r="X11" s="4"/>
      <c r="Y11" s="4">
        <v>984036.73647928436</v>
      </c>
    </row>
    <row r="12" spans="1:25">
      <c r="A12" s="3" t="s">
        <v>32</v>
      </c>
      <c r="B12" s="4"/>
      <c r="C12" s="4"/>
      <c r="D12" s="4"/>
      <c r="E12" s="4"/>
      <c r="F12" s="4"/>
      <c r="G12" s="4"/>
      <c r="H12" s="4">
        <v>35423.800688937503</v>
      </c>
      <c r="I12" s="4">
        <v>1759.81079009665</v>
      </c>
      <c r="J12" s="4"/>
      <c r="K12" s="4">
        <v>349.96264411331902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>
        <v>37533.574123147475</v>
      </c>
    </row>
    <row r="13" spans="1:25">
      <c r="A13" s="3" t="s">
        <v>7</v>
      </c>
      <c r="B13" s="4">
        <v>32348.7124410176</v>
      </c>
      <c r="C13" s="4">
        <v>18025.228884312801</v>
      </c>
      <c r="D13" s="4">
        <v>136317.636886266</v>
      </c>
      <c r="E13" s="4">
        <v>70200.962377550604</v>
      </c>
      <c r="F13" s="4">
        <v>75048.271987415399</v>
      </c>
      <c r="G13" s="4">
        <v>119867.66306880501</v>
      </c>
      <c r="H13" s="4">
        <v>92149.640598656304</v>
      </c>
      <c r="I13" s="4">
        <v>125334.143305604</v>
      </c>
      <c r="J13" s="4">
        <v>108199.54553086701</v>
      </c>
      <c r="K13" s="4">
        <v>19671.759085673599</v>
      </c>
      <c r="L13" s="4">
        <v>375.676910982717</v>
      </c>
      <c r="M13" s="4">
        <v>770.04632683700197</v>
      </c>
      <c r="N13" s="4">
        <v>20981.3710214198</v>
      </c>
      <c r="O13" s="4"/>
      <c r="P13" s="4">
        <v>30193.651721826402</v>
      </c>
      <c r="Q13" s="4">
        <v>22184.8941559587</v>
      </c>
      <c r="R13" s="4">
        <v>17072.215925171698</v>
      </c>
      <c r="S13" s="4">
        <v>699.42294665475197</v>
      </c>
      <c r="T13" s="4">
        <v>59507.517577681101</v>
      </c>
      <c r="U13" s="4">
        <v>5053.4180611976999</v>
      </c>
      <c r="V13" s="4"/>
      <c r="W13" s="4"/>
      <c r="X13" s="4"/>
      <c r="Y13" s="4">
        <v>954001.7788138981</v>
      </c>
    </row>
    <row r="14" spans="1:25">
      <c r="A14" s="3" t="s">
        <v>21</v>
      </c>
      <c r="B14" s="4"/>
      <c r="C14" s="4"/>
      <c r="D14" s="4">
        <v>14.0837752255722</v>
      </c>
      <c r="E14" s="4"/>
      <c r="F14" s="4"/>
      <c r="G14" s="4"/>
      <c r="H14" s="4">
        <v>690.72960801594695</v>
      </c>
      <c r="I14" s="4">
        <v>76.946636040028096</v>
      </c>
      <c r="J14" s="4"/>
      <c r="K14" s="4"/>
      <c r="L14" s="4"/>
      <c r="M14" s="4"/>
      <c r="N14" s="4"/>
      <c r="O14" s="4"/>
      <c r="P14" s="4"/>
      <c r="Q14" s="4"/>
      <c r="R14" s="4"/>
      <c r="S14" s="4">
        <v>1231.1864367599401</v>
      </c>
      <c r="T14" s="4"/>
      <c r="U14" s="4">
        <v>1594.4070075125501</v>
      </c>
      <c r="V14" s="4">
        <v>1347.0921754466401</v>
      </c>
      <c r="W14" s="4">
        <v>1458.9199333023901</v>
      </c>
      <c r="X14" s="4">
        <v>4.3638816516722603</v>
      </c>
      <c r="Y14" s="4">
        <v>6417.7294539547393</v>
      </c>
    </row>
    <row r="15" spans="1:25">
      <c r="A15" s="3" t="s">
        <v>52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>
        <v>10827.466281106899</v>
      </c>
      <c r="T15" s="4"/>
      <c r="U15" s="4"/>
      <c r="V15" s="4"/>
      <c r="W15" s="4">
        <v>12689.5398752906</v>
      </c>
      <c r="X15" s="4">
        <v>116.58984732916799</v>
      </c>
      <c r="Y15" s="4">
        <v>23633.596003726667</v>
      </c>
    </row>
    <row r="16" spans="1:25">
      <c r="A16" s="3" t="s">
        <v>33</v>
      </c>
      <c r="B16" s="4"/>
      <c r="C16" s="4"/>
      <c r="D16" s="4"/>
      <c r="E16" s="4"/>
      <c r="F16" s="4"/>
      <c r="G16" s="4"/>
      <c r="H16" s="4">
        <v>912.217021606196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>
        <v>912.217021606196</v>
      </c>
    </row>
    <row r="17" spans="1:25">
      <c r="A17" s="3" t="s">
        <v>8</v>
      </c>
      <c r="B17" s="4">
        <v>3337.68243636229</v>
      </c>
      <c r="C17" s="4"/>
      <c r="D17" s="4">
        <v>0.26361787393972302</v>
      </c>
      <c r="E17" s="4"/>
      <c r="F17" s="4"/>
      <c r="G17" s="4"/>
      <c r="H17" s="4">
        <v>13585.7959442427</v>
      </c>
      <c r="I17" s="4">
        <v>584.51794927818298</v>
      </c>
      <c r="J17" s="4"/>
      <c r="K17" s="4"/>
      <c r="L17" s="4"/>
      <c r="M17" s="4"/>
      <c r="N17" s="4"/>
      <c r="O17" s="4"/>
      <c r="P17" s="4">
        <v>642.76589101018999</v>
      </c>
      <c r="Q17" s="4"/>
      <c r="R17" s="4"/>
      <c r="S17" s="4">
        <v>16136.163564405801</v>
      </c>
      <c r="T17" s="4">
        <v>82123.148986616899</v>
      </c>
      <c r="U17" s="4">
        <v>37961.3433514016</v>
      </c>
      <c r="V17" s="4">
        <v>25182.796210219502</v>
      </c>
      <c r="W17" s="4">
        <v>49531.590662729403</v>
      </c>
      <c r="X17" s="4"/>
      <c r="Y17" s="4">
        <v>229086.0686141405</v>
      </c>
    </row>
    <row r="18" spans="1:25">
      <c r="A18" s="3" t="s">
        <v>26</v>
      </c>
      <c r="B18" s="4"/>
      <c r="C18" s="4"/>
      <c r="D18" s="4"/>
      <c r="E18" s="4">
        <v>344.53296182758203</v>
      </c>
      <c r="F18" s="4"/>
      <c r="G18" s="4"/>
      <c r="H18" s="4">
        <v>6392.8516110192904</v>
      </c>
      <c r="I18" s="4"/>
      <c r="J18" s="4">
        <v>1.6977036976475901</v>
      </c>
      <c r="K18" s="4">
        <v>2957.05664775886</v>
      </c>
      <c r="L18" s="4"/>
      <c r="M18" s="4">
        <v>20.4081618831746</v>
      </c>
      <c r="N18" s="4">
        <v>1523.9476286520101</v>
      </c>
      <c r="O18" s="4"/>
      <c r="P18" s="4"/>
      <c r="Q18" s="4"/>
      <c r="R18" s="4">
        <v>15081.106997847</v>
      </c>
      <c r="S18" s="4"/>
      <c r="T18" s="4">
        <v>1074.0701887079899</v>
      </c>
      <c r="U18" s="4"/>
      <c r="V18" s="4"/>
      <c r="W18" s="4"/>
      <c r="X18" s="4"/>
      <c r="Y18" s="4">
        <v>27395.671901393554</v>
      </c>
    </row>
    <row r="19" spans="1:25">
      <c r="A19" s="3" t="s">
        <v>34</v>
      </c>
      <c r="B19" s="4"/>
      <c r="C19" s="4"/>
      <c r="D19" s="4"/>
      <c r="E19" s="4"/>
      <c r="F19" s="4"/>
      <c r="G19" s="4"/>
      <c r="H19" s="4">
        <v>6221.6089889516097</v>
      </c>
      <c r="I19" s="4"/>
      <c r="J19" s="4"/>
      <c r="K19" s="4"/>
      <c r="L19" s="4">
        <v>227.57953712492801</v>
      </c>
      <c r="M19" s="4"/>
      <c r="N19" s="4">
        <v>1743.7586365807399</v>
      </c>
      <c r="O19" s="4"/>
      <c r="P19" s="4"/>
      <c r="Q19" s="4"/>
      <c r="R19" s="4">
        <v>3321.1958855859002</v>
      </c>
      <c r="S19" s="4"/>
      <c r="T19" s="4"/>
      <c r="U19" s="4"/>
      <c r="V19" s="4"/>
      <c r="W19" s="4"/>
      <c r="X19" s="4"/>
      <c r="Y19" s="4">
        <v>11514.143048243179</v>
      </c>
    </row>
    <row r="20" spans="1:25">
      <c r="A20" s="3" t="s">
        <v>35</v>
      </c>
      <c r="B20" s="4"/>
      <c r="C20" s="4"/>
      <c r="D20" s="4"/>
      <c r="E20" s="4"/>
      <c r="F20" s="4"/>
      <c r="G20" s="4"/>
      <c r="H20" s="4">
        <v>25040.4557698403</v>
      </c>
      <c r="I20" s="4"/>
      <c r="J20" s="4">
        <v>106.825696581408</v>
      </c>
      <c r="K20" s="4">
        <v>34740.486170361903</v>
      </c>
      <c r="L20" s="4"/>
      <c r="M20" s="4">
        <v>357.891513823504</v>
      </c>
      <c r="N20" s="4">
        <v>33108.421795550297</v>
      </c>
      <c r="O20" s="4"/>
      <c r="P20" s="4"/>
      <c r="Q20" s="4"/>
      <c r="R20" s="4">
        <v>31043.466995297102</v>
      </c>
      <c r="S20" s="4"/>
      <c r="T20" s="4">
        <v>1396.96880735221</v>
      </c>
      <c r="U20" s="4"/>
      <c r="V20" s="4"/>
      <c r="W20" s="4"/>
      <c r="X20" s="4"/>
      <c r="Y20" s="4">
        <v>125794.51674880672</v>
      </c>
    </row>
    <row r="21" spans="1:25">
      <c r="A21" s="3" t="s">
        <v>28</v>
      </c>
      <c r="B21" s="4"/>
      <c r="C21" s="4"/>
      <c r="D21" s="4"/>
      <c r="E21" s="4">
        <v>932.02537605467398</v>
      </c>
      <c r="F21" s="4"/>
      <c r="G21" s="4"/>
      <c r="H21" s="4">
        <v>10992.3860863601</v>
      </c>
      <c r="I21" s="4"/>
      <c r="J21" s="4">
        <v>170.22355903373</v>
      </c>
      <c r="K21" s="4"/>
      <c r="L21" s="4">
        <v>39.066914648000697</v>
      </c>
      <c r="M21" s="4">
        <v>404.23244073892403</v>
      </c>
      <c r="N21" s="4"/>
      <c r="O21" s="4"/>
      <c r="P21" s="4"/>
      <c r="Q21" s="4"/>
      <c r="R21" s="4">
        <v>2996.18336791094</v>
      </c>
      <c r="S21" s="4"/>
      <c r="T21" s="4">
        <v>842.89422876633898</v>
      </c>
      <c r="U21" s="4"/>
      <c r="V21" s="4"/>
      <c r="W21" s="4"/>
      <c r="X21" s="4"/>
      <c r="Y21" s="4">
        <v>16377.01197351271</v>
      </c>
    </row>
    <row r="22" spans="1:25">
      <c r="A22" s="3" t="s">
        <v>9</v>
      </c>
      <c r="B22" s="4">
        <v>348.96542126516499</v>
      </c>
      <c r="C22" s="4">
        <v>4770.8855476561403</v>
      </c>
      <c r="D22" s="4">
        <v>6.5516271236273003</v>
      </c>
      <c r="E22" s="4">
        <v>18497.3198935256</v>
      </c>
      <c r="F22" s="4">
        <v>14422.5382242714</v>
      </c>
      <c r="G22" s="4">
        <v>941.95444189982902</v>
      </c>
      <c r="H22" s="4">
        <v>1.6187185129971799</v>
      </c>
      <c r="I22" s="4">
        <v>39.995266224999803</v>
      </c>
      <c r="J22" s="4">
        <v>7488.1865904708802</v>
      </c>
      <c r="K22" s="4"/>
      <c r="L22" s="4"/>
      <c r="M22" s="4">
        <v>53.557623664804197</v>
      </c>
      <c r="N22" s="4">
        <v>1132.26316343902</v>
      </c>
      <c r="O22" s="4">
        <v>278.545035156246</v>
      </c>
      <c r="P22" s="4">
        <v>1185.1335517769101</v>
      </c>
      <c r="Q22" s="4">
        <v>4123.6173488531304</v>
      </c>
      <c r="R22" s="4">
        <v>1191.9719465620799</v>
      </c>
      <c r="S22" s="4">
        <v>7128.5788363873698</v>
      </c>
      <c r="T22" s="4">
        <v>311.17374979012197</v>
      </c>
      <c r="U22" s="4">
        <v>3555.7021610696002</v>
      </c>
      <c r="V22" s="4">
        <v>3975.7540830154799</v>
      </c>
      <c r="W22" s="4">
        <v>2740.0398566961699</v>
      </c>
      <c r="X22" s="4">
        <v>177.807148457088</v>
      </c>
      <c r="Y22" s="4">
        <v>72372.16023581865</v>
      </c>
    </row>
    <row r="23" spans="1:25">
      <c r="A23" s="3" t="s">
        <v>18</v>
      </c>
      <c r="B23" s="4"/>
      <c r="C23" s="4">
        <v>11035.688486454699</v>
      </c>
      <c r="D23" s="4"/>
      <c r="E23" s="4">
        <v>1906.7969850812599</v>
      </c>
      <c r="F23" s="4">
        <v>2239.4342836728001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>
        <v>15181.919755208761</v>
      </c>
    </row>
    <row r="24" spans="1:25">
      <c r="A24" s="3" t="s">
        <v>19</v>
      </c>
      <c r="B24" s="4"/>
      <c r="C24" s="4">
        <v>63.186719903341697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>
        <v>63.186719903341697</v>
      </c>
    </row>
    <row r="25" spans="1:25">
      <c r="A25" s="3" t="s">
        <v>22</v>
      </c>
      <c r="B25" s="7"/>
      <c r="C25" s="7"/>
      <c r="D25" s="7">
        <v>5.4846852208448801E-3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>
        <v>5.4846852208448801E-3</v>
      </c>
    </row>
    <row r="26" spans="1:25">
      <c r="A26" s="3" t="s">
        <v>10</v>
      </c>
      <c r="B26" s="4">
        <v>65.861839747793496</v>
      </c>
      <c r="C26" s="7">
        <v>13738.608743214687</v>
      </c>
      <c r="D26" s="7">
        <v>3426.7958699573701</v>
      </c>
      <c r="E26" s="7">
        <v>23002.066778176799</v>
      </c>
      <c r="F26" s="7">
        <v>9924.6622446932197</v>
      </c>
      <c r="G26" s="7">
        <v>4131.1813827464102</v>
      </c>
      <c r="H26" s="7">
        <v>2486.4659375600099</v>
      </c>
      <c r="I26" s="7">
        <v>519.45834809497796</v>
      </c>
      <c r="J26" s="7">
        <v>28383.944400026201</v>
      </c>
      <c r="K26" s="7">
        <v>882.21137798780603</v>
      </c>
      <c r="L26" s="7">
        <v>629.93645472850403</v>
      </c>
      <c r="M26" s="7">
        <v>261.35751082729399</v>
      </c>
      <c r="N26" s="7">
        <v>5379.6954254905304</v>
      </c>
      <c r="O26" s="7">
        <v>2506.2052348561101</v>
      </c>
      <c r="P26" s="7">
        <v>2192.4108015719899</v>
      </c>
      <c r="Q26" s="7">
        <v>8093.1992508199301</v>
      </c>
      <c r="R26" s="7">
        <v>21420.546487563199</v>
      </c>
      <c r="S26" s="7">
        <v>448.593136160423</v>
      </c>
      <c r="T26" s="7">
        <v>1591.8051255876001</v>
      </c>
      <c r="U26" s="7">
        <v>1352.6790976909799</v>
      </c>
      <c r="V26" s="7">
        <v>355.61642593718801</v>
      </c>
      <c r="W26" s="7">
        <v>287.29802541434401</v>
      </c>
      <c r="X26" s="7">
        <v>11.820200172128301</v>
      </c>
      <c r="Y26" s="7">
        <v>131092.4200990255</v>
      </c>
    </row>
    <row r="27" spans="1:25">
      <c r="A27" s="3" t="s">
        <v>23</v>
      </c>
      <c r="B27" s="4"/>
      <c r="C27" s="4"/>
      <c r="D27" s="4">
        <v>33.612348749296302</v>
      </c>
      <c r="E27" s="4"/>
      <c r="F27" s="4"/>
      <c r="G27" s="4"/>
      <c r="H27" s="4">
        <v>772.65887190609499</v>
      </c>
      <c r="I27" s="4">
        <v>0.71806781626432203</v>
      </c>
      <c r="J27" s="4">
        <v>17.1813760240533</v>
      </c>
      <c r="K27" s="4">
        <v>182.47754022681801</v>
      </c>
      <c r="L27" s="4"/>
      <c r="M27" s="4"/>
      <c r="N27" s="4">
        <v>318.25651605870502</v>
      </c>
      <c r="O27" s="4"/>
      <c r="P27" s="4"/>
      <c r="Q27" s="4"/>
      <c r="R27" s="4">
        <v>4.6334423828740796</v>
      </c>
      <c r="S27" s="4"/>
      <c r="T27" s="4">
        <v>3525.8878266823199</v>
      </c>
      <c r="U27" s="4"/>
      <c r="V27" s="4"/>
      <c r="W27" s="4"/>
      <c r="X27" s="4"/>
      <c r="Y27" s="4">
        <v>4855.4259898464261</v>
      </c>
    </row>
    <row r="28" spans="1:25">
      <c r="A28" s="3" t="s">
        <v>11</v>
      </c>
      <c r="B28" s="4">
        <v>64.231002372554599</v>
      </c>
      <c r="C28" s="4">
        <v>589.92370833801101</v>
      </c>
      <c r="D28" s="4">
        <v>1735.8922528585799</v>
      </c>
      <c r="E28" s="4">
        <v>1523.8327876174201</v>
      </c>
      <c r="F28" s="4">
        <v>387.63077224531702</v>
      </c>
      <c r="G28" s="4">
        <v>1552.83544535393</v>
      </c>
      <c r="H28" s="4">
        <v>3487.2510471314999</v>
      </c>
      <c r="I28" s="4">
        <v>1218.5658485341801</v>
      </c>
      <c r="J28" s="4">
        <v>148.153836127803</v>
      </c>
      <c r="K28" s="4"/>
      <c r="L28" s="4"/>
      <c r="M28" s="4"/>
      <c r="N28" s="4"/>
      <c r="O28" s="4"/>
      <c r="P28" s="4">
        <v>4767.5529348497903</v>
      </c>
      <c r="Q28" s="4">
        <v>8.7570185284381097</v>
      </c>
      <c r="R28" s="4"/>
      <c r="S28" s="4">
        <v>3226.39104446483</v>
      </c>
      <c r="T28" s="4">
        <v>4652.97460454477</v>
      </c>
      <c r="U28" s="4">
        <v>13271.416589566599</v>
      </c>
      <c r="V28" s="4">
        <v>3423.2199376736598</v>
      </c>
      <c r="W28" s="4">
        <v>8464.3440292944797</v>
      </c>
      <c r="X28" s="4">
        <v>987.69174592704303</v>
      </c>
      <c r="Y28" s="4">
        <v>49510.664605428909</v>
      </c>
    </row>
    <row r="29" spans="1:25">
      <c r="A29" s="3" t="s">
        <v>12</v>
      </c>
      <c r="B29" s="4">
        <v>379.49903135977598</v>
      </c>
      <c r="C29" s="4"/>
      <c r="D29" s="4">
        <v>3406.8229242899602</v>
      </c>
      <c r="E29" s="4">
        <v>861.60761899291799</v>
      </c>
      <c r="F29" s="4">
        <v>1045.8925153464099</v>
      </c>
      <c r="G29" s="4">
        <v>5224.6275926148201</v>
      </c>
      <c r="H29" s="4"/>
      <c r="I29" s="4">
        <v>1817.7469867934601</v>
      </c>
      <c r="J29" s="4">
        <v>3067.97879360978</v>
      </c>
      <c r="K29" s="4"/>
      <c r="L29" s="4"/>
      <c r="M29" s="4"/>
      <c r="N29" s="4"/>
      <c r="O29" s="4"/>
      <c r="P29" s="4">
        <v>8411.9682041892993</v>
      </c>
      <c r="Q29" s="4"/>
      <c r="R29" s="4"/>
      <c r="S29" s="4">
        <v>2489.8576978096798</v>
      </c>
      <c r="T29" s="4">
        <v>28466.440523503399</v>
      </c>
      <c r="U29" s="4">
        <v>19883.843582213201</v>
      </c>
      <c r="V29" s="4">
        <v>3793.37719651313</v>
      </c>
      <c r="W29" s="4">
        <v>6157.4008468730599</v>
      </c>
      <c r="X29" s="4">
        <v>426.549852530419</v>
      </c>
      <c r="Y29" s="4">
        <v>85433.613366639314</v>
      </c>
    </row>
    <row r="30" spans="1:25">
      <c r="A30" s="3" t="s">
        <v>24</v>
      </c>
      <c r="B30" s="4"/>
      <c r="C30" s="4"/>
      <c r="D30" s="4">
        <v>935.281944876323</v>
      </c>
      <c r="E30" s="4"/>
      <c r="F30" s="4">
        <v>269.04442647947798</v>
      </c>
      <c r="G30" s="4">
        <v>11.134268109941999</v>
      </c>
      <c r="H30" s="4">
        <v>7783.8679822679796</v>
      </c>
      <c r="I30" s="4">
        <v>2007.21206136245</v>
      </c>
      <c r="J30" s="4"/>
      <c r="K30" s="4"/>
      <c r="L30" s="4"/>
      <c r="M30" s="4"/>
      <c r="N30" s="4"/>
      <c r="O30" s="4"/>
      <c r="P30" s="4">
        <v>468.74751386045898</v>
      </c>
      <c r="Q30" s="4">
        <v>935.12551774726796</v>
      </c>
      <c r="R30" s="4"/>
      <c r="S30" s="4">
        <v>356.54585357257099</v>
      </c>
      <c r="T30" s="4"/>
      <c r="U30" s="4">
        <v>3132.7920247260899</v>
      </c>
      <c r="V30" s="4"/>
      <c r="W30" s="4">
        <v>30.717784208049501</v>
      </c>
      <c r="X30" s="4">
        <v>1.9983618557487199</v>
      </c>
      <c r="Y30" s="4">
        <v>15932.467739066358</v>
      </c>
    </row>
    <row r="31" spans="1:25">
      <c r="A31" s="3" t="s">
        <v>13</v>
      </c>
      <c r="B31" s="4">
        <v>35.504280713942101</v>
      </c>
      <c r="C31" s="4">
        <v>418.90026574977401</v>
      </c>
      <c r="D31" s="4">
        <v>2821.5525542442401</v>
      </c>
      <c r="E31" s="4">
        <v>3129.51778979245</v>
      </c>
      <c r="F31" s="4">
        <v>7663.2807103941304</v>
      </c>
      <c r="G31" s="4">
        <v>2228.58034779534</v>
      </c>
      <c r="H31" s="4">
        <v>12681.691962533499</v>
      </c>
      <c r="I31" s="4">
        <v>6108.8070091090303</v>
      </c>
      <c r="J31" s="4">
        <v>4373.2378658902999</v>
      </c>
      <c r="K31" s="4"/>
      <c r="L31" s="4"/>
      <c r="M31" s="4"/>
      <c r="N31" s="4"/>
      <c r="O31" s="4">
        <v>115.833491700295</v>
      </c>
      <c r="P31" s="4">
        <v>6009.5538367865001</v>
      </c>
      <c r="Q31" s="4">
        <v>1081.24756811202</v>
      </c>
      <c r="R31" s="4"/>
      <c r="S31" s="4">
        <v>2765.1906290565498</v>
      </c>
      <c r="T31" s="4">
        <v>149.01573698208099</v>
      </c>
      <c r="U31" s="4">
        <v>4433.90705051851</v>
      </c>
      <c r="V31" s="4">
        <v>950.71124573214502</v>
      </c>
      <c r="W31" s="4">
        <v>4224.2138938653798</v>
      </c>
      <c r="X31" s="4">
        <v>755.17305422477796</v>
      </c>
      <c r="Y31" s="4">
        <v>59945.919293200961</v>
      </c>
    </row>
    <row r="32" spans="1:25">
      <c r="A32" s="3" t="s">
        <v>36</v>
      </c>
      <c r="B32" s="4"/>
      <c r="C32" s="4"/>
      <c r="D32" s="4"/>
      <c r="E32" s="4"/>
      <c r="F32" s="4"/>
      <c r="G32" s="4"/>
      <c r="H32" s="4">
        <v>1.8023250495091201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>
        <v>1.8023250495091201</v>
      </c>
    </row>
    <row r="33" spans="1:25">
      <c r="A33" s="3" t="s">
        <v>37</v>
      </c>
      <c r="B33" s="4"/>
      <c r="C33" s="4"/>
      <c r="D33" s="4"/>
      <c r="E33" s="4"/>
      <c r="F33" s="4"/>
      <c r="G33" s="4"/>
      <c r="H33" s="4">
        <v>4619.6066448164402</v>
      </c>
      <c r="I33" s="4">
        <v>265.45842364307902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>
        <v>46.044422992041298</v>
      </c>
      <c r="Y33" s="4">
        <v>4931.1094914515606</v>
      </c>
    </row>
    <row r="34" spans="1:25">
      <c r="A34" s="3" t="s">
        <v>38</v>
      </c>
      <c r="B34" s="4"/>
      <c r="C34" s="4"/>
      <c r="D34" s="4"/>
      <c r="E34" s="4"/>
      <c r="F34" s="4"/>
      <c r="G34" s="4"/>
      <c r="H34" s="4">
        <v>706.06786997760503</v>
      </c>
      <c r="I34" s="4">
        <v>236.670481819759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>
        <v>942.73835179736398</v>
      </c>
    </row>
    <row r="35" spans="1:25">
      <c r="A35" s="3" t="s">
        <v>39</v>
      </c>
      <c r="B35" s="4"/>
      <c r="C35" s="4"/>
      <c r="D35" s="4"/>
      <c r="E35" s="4"/>
      <c r="F35" s="4"/>
      <c r="G35" s="4"/>
      <c r="H35" s="4">
        <v>2237.91579454571</v>
      </c>
      <c r="I35" s="4">
        <v>946.74575250023895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>
        <v>3184.6615470459492</v>
      </c>
    </row>
    <row r="36" spans="1:25">
      <c r="A36" s="3" t="s">
        <v>60</v>
      </c>
      <c r="B36" s="4">
        <v>44820.679095616906</v>
      </c>
      <c r="C36" s="4">
        <v>138198.56051666799</v>
      </c>
      <c r="D36" s="4">
        <v>285455.59294538439</v>
      </c>
      <c r="E36" s="4">
        <v>290953.24906257092</v>
      </c>
      <c r="F36" s="4">
        <v>144634.0972137606</v>
      </c>
      <c r="G36" s="4">
        <v>293786.34756579006</v>
      </c>
      <c r="H36" s="4">
        <v>243543.72581447018</v>
      </c>
      <c r="I36" s="4">
        <v>148269.70748239124</v>
      </c>
      <c r="J36" s="4">
        <v>295185.91766030033</v>
      </c>
      <c r="K36" s="4">
        <v>73208.499857597009</v>
      </c>
      <c r="L36" s="4">
        <v>179527.68923214776</v>
      </c>
      <c r="M36" s="4">
        <v>75258.744185178526</v>
      </c>
      <c r="N36" s="4">
        <v>179937.99134086</v>
      </c>
      <c r="O36" s="4">
        <v>284887.00592222315</v>
      </c>
      <c r="P36" s="4">
        <v>271739.46012559399</v>
      </c>
      <c r="Q36" s="4">
        <v>293786.25890329317</v>
      </c>
      <c r="R36" s="4">
        <v>295186.3169003962</v>
      </c>
      <c r="S36" s="4">
        <v>70619.523106191526</v>
      </c>
      <c r="T36" s="4">
        <v>281694.06357370544</v>
      </c>
      <c r="U36" s="4">
        <v>173529.19418323645</v>
      </c>
      <c r="V36" s="4">
        <v>39038.849959722094</v>
      </c>
      <c r="W36" s="4">
        <v>101860.03223841886</v>
      </c>
      <c r="X36" s="4">
        <v>3722.9377957988895</v>
      </c>
      <c r="Y36" s="4">
        <v>4208844.4446813166</v>
      </c>
    </row>
    <row r="37" spans="1:25">
      <c r="C37" s="7">
        <f>C26</f>
        <v>13738.608743214687</v>
      </c>
      <c r="D37">
        <v>3426.8</v>
      </c>
      <c r="E37" s="4">
        <f t="shared" ref="E37:X37" si="0">E26</f>
        <v>23002.066778176799</v>
      </c>
      <c r="F37" s="4">
        <f t="shared" si="0"/>
        <v>9924.6622446932197</v>
      </c>
      <c r="G37" s="4">
        <f t="shared" si="0"/>
        <v>4131.1813827464102</v>
      </c>
      <c r="H37" s="4">
        <f t="shared" si="0"/>
        <v>2486.4659375600099</v>
      </c>
      <c r="I37" s="4">
        <f t="shared" si="0"/>
        <v>519.45834809497796</v>
      </c>
      <c r="J37" s="4">
        <f t="shared" si="0"/>
        <v>28383.944400026201</v>
      </c>
      <c r="K37" s="4">
        <f t="shared" si="0"/>
        <v>882.21137798780603</v>
      </c>
      <c r="L37" s="4">
        <f t="shared" si="0"/>
        <v>629.93645472850403</v>
      </c>
      <c r="M37" s="4">
        <f t="shared" si="0"/>
        <v>261.35751082729399</v>
      </c>
      <c r="N37" s="4">
        <f t="shared" si="0"/>
        <v>5379.6954254905304</v>
      </c>
      <c r="O37" s="4">
        <f t="shared" si="0"/>
        <v>2506.2052348561101</v>
      </c>
      <c r="P37" s="4">
        <f t="shared" si="0"/>
        <v>2192.4108015719899</v>
      </c>
      <c r="Q37" s="4">
        <f t="shared" si="0"/>
        <v>8093.1992508199301</v>
      </c>
      <c r="R37" s="4">
        <f t="shared" si="0"/>
        <v>21420.546487563199</v>
      </c>
      <c r="S37" s="4">
        <f t="shared" si="0"/>
        <v>448.593136160423</v>
      </c>
      <c r="T37" s="4">
        <f t="shared" si="0"/>
        <v>1591.8051255876001</v>
      </c>
      <c r="U37" s="4">
        <f t="shared" si="0"/>
        <v>1352.6790976909799</v>
      </c>
      <c r="V37" s="4">
        <f t="shared" si="0"/>
        <v>355.61642593718801</v>
      </c>
      <c r="W37" s="4">
        <f t="shared" si="0"/>
        <v>287.29802541434401</v>
      </c>
      <c r="X37" s="4">
        <f t="shared" si="0"/>
        <v>11.820200172128301</v>
      </c>
      <c r="Y37" s="4">
        <f>SUM(C37:X37)</f>
        <v>131026.56238932033</v>
      </c>
    </row>
    <row r="38" spans="1:25">
      <c r="C38" s="9">
        <f t="shared" ref="C38:X38" si="1">C36-C37</f>
        <v>124459.9517734533</v>
      </c>
      <c r="D38" s="9">
        <f t="shared" si="1"/>
        <v>282028.7929453844</v>
      </c>
      <c r="E38" s="9">
        <f t="shared" si="1"/>
        <v>267951.1822843941</v>
      </c>
      <c r="F38" s="9">
        <f t="shared" si="1"/>
        <v>134709.43496906737</v>
      </c>
      <c r="G38" s="9">
        <f t="shared" si="1"/>
        <v>289655.16618304362</v>
      </c>
      <c r="H38" s="9">
        <f t="shared" si="1"/>
        <v>241057.25987691016</v>
      </c>
      <c r="I38" s="9">
        <f t="shared" si="1"/>
        <v>147750.24913429626</v>
      </c>
      <c r="J38" s="9">
        <f t="shared" si="1"/>
        <v>266801.97326027416</v>
      </c>
      <c r="K38" s="9">
        <f t="shared" si="1"/>
        <v>72326.288479609197</v>
      </c>
      <c r="L38" s="9">
        <f t="shared" si="1"/>
        <v>178897.75277741926</v>
      </c>
      <c r="M38" s="9">
        <f t="shared" si="1"/>
        <v>74997.386674351234</v>
      </c>
      <c r="N38" s="9">
        <f t="shared" si="1"/>
        <v>174558.29591536947</v>
      </c>
      <c r="O38" s="9">
        <f t="shared" si="1"/>
        <v>282380.80068736704</v>
      </c>
      <c r="P38" s="9">
        <f t="shared" si="1"/>
        <v>269547.04932402202</v>
      </c>
      <c r="Q38" s="9">
        <f t="shared" si="1"/>
        <v>285693.05965247325</v>
      </c>
      <c r="R38" s="9">
        <f t="shared" si="1"/>
        <v>273765.77041283302</v>
      </c>
      <c r="S38" s="9">
        <f t="shared" si="1"/>
        <v>70170.929970031109</v>
      </c>
      <c r="T38" s="9">
        <f t="shared" si="1"/>
        <v>280102.25844811782</v>
      </c>
      <c r="U38" s="9">
        <f t="shared" si="1"/>
        <v>172176.51508554548</v>
      </c>
      <c r="V38" s="9">
        <f t="shared" si="1"/>
        <v>38683.233533784907</v>
      </c>
      <c r="W38" s="9">
        <f t="shared" si="1"/>
        <v>101572.73421300451</v>
      </c>
      <c r="X38" s="9">
        <f t="shared" si="1"/>
        <v>3711.1175956267612</v>
      </c>
      <c r="Y38" s="7">
        <f>SUM(C38:X38)</f>
        <v>4032997.2031963784</v>
      </c>
    </row>
    <row r="39" spans="1:25">
      <c r="D39" s="11">
        <f>D36-D37-D38</f>
        <v>0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full</vt:lpstr>
      <vt:lpstr>dinamica</vt:lpstr>
      <vt:lpstr>full!consulta_radam_amazonia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adriana.siqueira</dc:creator>
  <cp:lastModifiedBy>Microsoft Office User</cp:lastModifiedBy>
  <dcterms:created xsi:type="dcterms:W3CDTF">2018-03-08T19:55:04Z</dcterms:created>
  <dcterms:modified xsi:type="dcterms:W3CDTF">2019-02-12T18:01:00Z</dcterms:modified>
</cp:coreProperties>
</file>